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1245" yWindow="0" windowWidth="27795" windowHeight="16440" tabRatio="500"/>
  </bookViews>
  <sheets>
    <sheet name="Calculer le coût de votre réuni" sheetId="1" r:id="rId1"/>
    <sheet name="Données brutes" sheetId="2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6" i="1" l="1"/>
  <c r="C23" i="1"/>
  <c r="C25" i="1"/>
  <c r="C24" i="1"/>
  <c r="C17" i="1"/>
  <c r="F37" i="2"/>
  <c r="C16" i="1"/>
  <c r="F25" i="2"/>
  <c r="F27" i="2"/>
  <c r="F41" i="2"/>
  <c r="F40" i="2"/>
  <c r="F39" i="2"/>
  <c r="F38" i="2"/>
  <c r="F36" i="2"/>
  <c r="F35" i="2"/>
  <c r="F34" i="2"/>
  <c r="F33" i="2"/>
  <c r="F32" i="2"/>
  <c r="F31" i="2"/>
  <c r="F30" i="2"/>
  <c r="F29" i="2"/>
  <c r="F28" i="2"/>
  <c r="F26" i="2"/>
</calcChain>
</file>

<file path=xl/sharedStrings.xml><?xml version="1.0" encoding="utf-8"?>
<sst xmlns="http://schemas.openxmlformats.org/spreadsheetml/2006/main" count="68" uniqueCount="60">
  <si>
    <t>Vous et votre entreprise</t>
  </si>
  <si>
    <t>Étude France Wisembly 2016
réalisée par l'IFOP</t>
  </si>
  <si>
    <t>Industries des biens de consommation ou d'équipement</t>
  </si>
  <si>
    <t xml:space="preserve">Education  </t>
  </si>
  <si>
    <t>Votre réunion</t>
  </si>
  <si>
    <t>Département</t>
  </si>
  <si>
    <t>nombre moyen de réunions par semaine</t>
  </si>
  <si>
    <t>durée moyenne des meetings (en heure)</t>
  </si>
  <si>
    <t>% de meetings improductifs</t>
  </si>
  <si>
    <t xml:space="preserve"> Achats </t>
  </si>
  <si>
    <t xml:space="preserve"> Instances de direction  </t>
  </si>
  <si>
    <t xml:space="preserve"> Commercial  </t>
  </si>
  <si>
    <t xml:space="preserve"> Finance  </t>
  </si>
  <si>
    <t xml:space="preserve"> Ressources Humaines  </t>
  </si>
  <si>
    <t xml:space="preserve"> Service Informatique  </t>
  </si>
  <si>
    <t xml:space="preserve"> Service opérationnel  </t>
  </si>
  <si>
    <t xml:space="preserve"> Communication, marketing  </t>
  </si>
  <si>
    <t>Company Size</t>
  </si>
  <si>
    <t>% meetings improductifs</t>
  </si>
  <si>
    <t>1 à 9 salariés</t>
  </si>
  <si>
    <t>10 à 19 salariés</t>
  </si>
  <si>
    <t>20 à 49 salariés</t>
  </si>
  <si>
    <t>50 à 99 salariés</t>
  </si>
  <si>
    <t>100 à 249 salariés</t>
  </si>
  <si>
    <t>250 à 499 salariés</t>
  </si>
  <si>
    <t>500 à 1999 salariés</t>
  </si>
  <si>
    <t>2000 à 4999 salariés</t>
  </si>
  <si>
    <t>5000 salariés et plus</t>
  </si>
  <si>
    <t>Secteur</t>
  </si>
  <si>
    <t>Industrie agroalimentaire, agricole</t>
  </si>
  <si>
    <t>Industrie lourde automobile, aéronautique, chimie, ...</t>
  </si>
  <si>
    <t>Energie, environnement</t>
  </si>
  <si>
    <t>Batiment, travaux publics</t>
  </si>
  <si>
    <t>Transports, logistique</t>
  </si>
  <si>
    <t>Commerce, de gros/de détail</t>
  </si>
  <si>
    <t>Grande distribution, distribution spécialisée</t>
  </si>
  <si>
    <t>Hôtellerie, restauration, tourisme, loisirs</t>
  </si>
  <si>
    <t>Banque, assurance, services financiers</t>
  </si>
  <si>
    <t>Information et communication</t>
  </si>
  <si>
    <t>Immobilier</t>
  </si>
  <si>
    <t>Services NTIC (Informatique, Internet, multimédia, télecoms)</t>
  </si>
  <si>
    <t>Services aux entreprises (conseil, assistance, ...)</t>
  </si>
  <si>
    <t>Services aux particuliers (services à domicile, coiffeur, jardinage, formation, services sociaux, sports, ...)</t>
  </si>
  <si>
    <t>Administration publique</t>
  </si>
  <si>
    <t>Enseignement, santé humaine et action sociale</t>
  </si>
  <si>
    <t>Salaire moyen / secteur / an</t>
  </si>
  <si>
    <t>Salaire moyen / secteur / h</t>
  </si>
  <si>
    <t>Coût de votre réunion</t>
  </si>
  <si>
    <t xml:space="preserve">Combien d'entre elles vous semblent inefficaces </t>
  </si>
  <si>
    <t>Combien faites vous de réunion chaque semaine ?</t>
  </si>
  <si>
    <t>Dans quel département travaillez vous ?</t>
  </si>
  <si>
    <t>Dans quel secteur est votre entreprise ?</t>
  </si>
  <si>
    <t>Quelle est la taille de votre entreprise ?</t>
  </si>
  <si>
    <t>Quel est le nombre de participants à votre réunion</t>
  </si>
  <si>
    <t>Combien d'heures a-t-elle duré ?</t>
  </si>
  <si>
    <t>Questions</t>
  </si>
  <si>
    <t>Valeur</t>
  </si>
  <si>
    <t>Vos habitudes de réunion</t>
  </si>
  <si>
    <t>Cet outil a été réalisé à partir des données d'une étude réalisée en 2016 par Wisembly en partenariat avec l'IFOP</t>
  </si>
  <si>
    <t>Calculateur de coûts des réunions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</si>
</sst>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.0"/>
    <numFmt numFmtId="165" formatCode="#,##0.00\ [$€-1]"/>
  </numFmts>
  <fonts count="13">
    <font>
      <sz val="10"/>
      <color rgb="FF000000"/>
      <name val="Arial"/>
    </font>
    <font>
      <b/>
      <sz val="10"/>
      <name val="Arial"/>
    </font>
    <font>
      <sz val="10"/>
      <name val="Arial"/>
    </font>
    <font>
      <sz val="10"/>
      <color rgb="FFA1A9AE"/>
      <name val="&quot;Helvetica Neue&quot;"/>
    </font>
    <font>
      <b/>
      <sz val="10"/>
      <name val="Arial"/>
    </font>
    <font>
      <sz val="10"/>
      <name val="Arial"/>
    </font>
    <font>
      <sz val="11"/>
      <color rgb="FF000000"/>
      <name val="Calibri"/>
    </font>
    <font>
      <sz val="10"/>
      <color rgb="FF000000"/>
      <name val="Arial"/>
    </font>
    <font>
      <b/>
      <sz val="10"/>
      <color rgb="FF000000"/>
      <name val="Arial"/>
      <charset val="204"/>
    </font>
    <font>
      <u/>
      <sz val="10"/>
      <color theme="10"/>
      <name val="Arial"/>
    </font>
    <font>
      <u/>
      <sz val="10"/>
      <color theme="11"/>
      <name val="Arial"/>
    </font>
    <font>
      <b/>
      <sz val="20"/>
      <color rgb="FF000000"/>
      <name val="Arial"/>
      <charset val="204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666666"/>
      </right>
      <top/>
      <bottom style="thin">
        <color rgb="FF666666"/>
      </bottom>
      <diagonal/>
    </border>
    <border>
      <left/>
      <right style="thin">
        <color rgb="FF000000"/>
      </right>
      <top/>
      <bottom style="thin">
        <color rgb="FF666666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8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2">
    <xf numFmtId="0" fontId="0" fillId="0" borderId="0" xfId="0" applyFont="1" applyAlignment="1"/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3" borderId="3" xfId="0" applyFont="1" applyFill="1" applyBorder="1"/>
    <xf numFmtId="0" fontId="5" fillId="3" borderId="7" xfId="0" applyFont="1" applyFill="1" applyBorder="1"/>
    <xf numFmtId="0" fontId="5" fillId="3" borderId="6" xfId="0" applyFont="1" applyFill="1" applyBorder="1"/>
    <xf numFmtId="0" fontId="4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7" xfId="0" applyFont="1" applyBorder="1"/>
    <xf numFmtId="0" fontId="4" fillId="2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5" fillId="0" borderId="0" xfId="0" applyFont="1"/>
    <xf numFmtId="165" fontId="6" fillId="0" borderId="6" xfId="0" applyNumberFormat="1" applyFont="1" applyBorder="1" applyAlignment="1">
      <alignment horizontal="center"/>
    </xf>
    <xf numFmtId="165" fontId="5" fillId="0" borderId="6" xfId="0" applyNumberFormat="1" applyFont="1" applyBorder="1" applyAlignment="1">
      <alignment horizontal="center"/>
    </xf>
    <xf numFmtId="0" fontId="0" fillId="5" borderId="0" xfId="0" applyFont="1" applyFill="1" applyAlignment="1"/>
    <xf numFmtId="0" fontId="2" fillId="5" borderId="0" xfId="0" applyFont="1" applyFill="1" applyAlignment="1"/>
    <xf numFmtId="0" fontId="1" fillId="5" borderId="0" xfId="0" applyFont="1" applyFill="1" applyAlignment="1"/>
    <xf numFmtId="0" fontId="8" fillId="5" borderId="0" xfId="0" applyFont="1" applyFill="1" applyAlignment="1"/>
    <xf numFmtId="0" fontId="0" fillId="5" borderId="0" xfId="0" applyFont="1" applyFill="1" applyAlignment="1">
      <alignment wrapText="1"/>
    </xf>
    <xf numFmtId="0" fontId="8" fillId="4" borderId="0" xfId="0" applyFont="1" applyFill="1" applyAlignment="1"/>
    <xf numFmtId="0" fontId="1" fillId="5" borderId="0" xfId="0" applyFont="1" applyFill="1" applyAlignment="1">
      <alignment vertical="center"/>
    </xf>
    <xf numFmtId="0" fontId="0" fillId="5" borderId="0" xfId="0" applyFont="1" applyFill="1" applyAlignment="1">
      <alignment vertical="center"/>
    </xf>
    <xf numFmtId="0" fontId="2" fillId="6" borderId="8" xfId="0" applyFont="1" applyFill="1" applyBorder="1" applyAlignment="1"/>
    <xf numFmtId="44" fontId="8" fillId="7" borderId="8" xfId="1" applyFont="1" applyFill="1" applyBorder="1" applyAlignment="1"/>
    <xf numFmtId="9" fontId="7" fillId="7" borderId="8" xfId="2" applyFont="1" applyFill="1" applyBorder="1" applyAlignment="1">
      <alignment horizontal="right" vertical="center" wrapText="1"/>
    </xf>
    <xf numFmtId="2" fontId="7" fillId="7" borderId="8" xfId="2" applyNumberFormat="1" applyFont="1" applyFill="1" applyBorder="1" applyAlignment="1">
      <alignment horizontal="right" vertical="center" wrapText="1"/>
    </xf>
    <xf numFmtId="0" fontId="9" fillId="0" borderId="0" xfId="37" applyAlignment="1"/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0" xfId="0" applyFont="1" applyAlignment="1"/>
  </cellXfs>
  <cellStyles count="38"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50800</xdr:rowOff>
    </xdr:from>
    <xdr:to>
      <xdr:col>1</xdr:col>
      <xdr:colOff>2463800</xdr:colOff>
      <xdr:row>5</xdr:row>
      <xdr:rowOff>1873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" y="50800"/>
          <a:ext cx="2425700" cy="90357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FFFFFF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isembly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B1:C28"/>
  <sheetViews>
    <sheetView showGridLines="0" tabSelected="1" topLeftCell="A4" workbookViewId="0">
      <selection activeCell="C13" sqref="C13"/>
    </sheetView>
  </sheetViews>
  <sheetFormatPr baseColWidth="10" defaultColWidth="14.42578125" defaultRowHeight="15.75" customHeight="1"/>
  <cols>
    <col min="1" max="1" width="3" customWidth="1"/>
    <col min="2" max="2" width="57.140625" customWidth="1"/>
    <col min="3" max="3" width="88.7109375" customWidth="1"/>
  </cols>
  <sheetData>
    <row r="1" spans="2:3" ht="15.75" customHeight="1">
      <c r="B1" s="39" t="s">
        <v>59</v>
      </c>
      <c r="C1" s="39"/>
    </row>
    <row r="2" spans="2:3" ht="15.75" customHeight="1">
      <c r="B2" s="39"/>
      <c r="C2" s="39"/>
    </row>
    <row r="3" spans="2:3" ht="15.75" customHeight="1">
      <c r="B3" s="39"/>
      <c r="C3" s="39"/>
    </row>
    <row r="4" spans="2:3" ht="15.75" customHeight="1">
      <c r="B4" s="39"/>
      <c r="C4" s="39"/>
    </row>
    <row r="5" spans="2:3" ht="15.75" customHeight="1">
      <c r="B5" s="39"/>
      <c r="C5" s="39"/>
    </row>
    <row r="6" spans="2:3" ht="15.75" customHeight="1">
      <c r="B6" s="31" t="s">
        <v>55</v>
      </c>
      <c r="C6" s="31" t="s">
        <v>56</v>
      </c>
    </row>
    <row r="7" spans="2:3" ht="15.75" customHeight="1">
      <c r="B7" s="32" t="s">
        <v>0</v>
      </c>
      <c r="C7" s="33"/>
    </row>
    <row r="8" spans="2:3" ht="15.75" customHeight="1">
      <c r="B8" s="27" t="s">
        <v>51</v>
      </c>
      <c r="C8" s="34" t="s">
        <v>40</v>
      </c>
    </row>
    <row r="9" spans="2:3" ht="15.75" customHeight="1">
      <c r="B9" s="27" t="s">
        <v>50</v>
      </c>
      <c r="C9" s="34" t="s">
        <v>10</v>
      </c>
    </row>
    <row r="10" spans="2:3" ht="15.75" customHeight="1">
      <c r="B10" s="26" t="s">
        <v>52</v>
      </c>
      <c r="C10" s="34" t="s">
        <v>20</v>
      </c>
    </row>
    <row r="11" spans="2:3" ht="15.75" customHeight="1">
      <c r="B11" s="26"/>
      <c r="C11" s="26"/>
    </row>
    <row r="12" spans="2:3" ht="15.75" customHeight="1">
      <c r="B12" s="28" t="s">
        <v>4</v>
      </c>
      <c r="C12" s="26"/>
    </row>
    <row r="13" spans="2:3" ht="15.75" customHeight="1">
      <c r="B13" s="27" t="s">
        <v>53</v>
      </c>
      <c r="C13" s="34">
        <v>3</v>
      </c>
    </row>
    <row r="14" spans="2:3" ht="15.75" customHeight="1">
      <c r="B14" s="27" t="s">
        <v>54</v>
      </c>
      <c r="C14" s="34">
        <v>2</v>
      </c>
    </row>
    <row r="15" spans="2:3" ht="15.75" customHeight="1">
      <c r="B15" s="27"/>
      <c r="C15" s="27"/>
    </row>
    <row r="16" spans="2:3" ht="15.75" customHeight="1">
      <c r="B16" s="29" t="s">
        <v>47</v>
      </c>
      <c r="C16" s="35">
        <f>INDEX('Données brutes'!A:F,MATCH('Calculer le coût de votre réuni'!C8,'Données brutes'!A:A,0),6)*C13*C14</f>
        <v>150.57765957446807</v>
      </c>
    </row>
    <row r="17" spans="2:3" ht="41.1" customHeight="1">
      <c r="B17" s="29"/>
      <c r="C17" s="36" t="str">
        <f>CONCATENATE("Cette réunion est ",ROUND(100*ABS(((INDEX('Données brutes'!A:F,MATCH('Calculer le coût de votre réuni'!C8,'Données brutes'!A:A,0),3)+INDEX('Données brutes'!A:F,MATCH('Calculer le coût de votre réuni'!C9,'Données brutes'!A:A,0),3)+INDEX('Données brutes'!A:F,MATCH('Calculer le coût de votre réuni'!C10,'Données brutes'!A:A,0),3))/3-C14)/C14),0),"%",IF(-((INDEX('Données brutes'!A:F,MATCH('Calculer le coût de votre réuni'!C8,'Données brutes'!A:A,0),3)+INDEX('Données brutes'!A:F,MATCH('Calculer le coût de votre réuni'!C9,'Données brutes'!A:A,0),3)+INDEX('Données brutes'!A:F,MATCH('Calculer le coût de votre réuni'!C10,'Données brutes'!A:A,0),3))/3-C14)/C14&lt;0," plus courtes que la moyenne de votre secteur, département et taille d'entreprise"," plus longue que la moyenne de votre secteur, département et taille d'entreprise"))</f>
        <v>Cette réunion est 41% plus longue que la moyenne de votre secteur, département et taille d'entreprise</v>
      </c>
    </row>
    <row r="18" spans="2:3" ht="15.75" customHeight="1">
      <c r="B18" s="29"/>
      <c r="C18" s="29"/>
    </row>
    <row r="19" spans="2:3" ht="15.75" customHeight="1">
      <c r="B19" s="28" t="s">
        <v>57</v>
      </c>
      <c r="C19" s="29"/>
    </row>
    <row r="20" spans="2:3" ht="15.75" customHeight="1">
      <c r="B20" s="30" t="s">
        <v>49</v>
      </c>
      <c r="C20" s="34">
        <v>5</v>
      </c>
    </row>
    <row r="21" spans="2:3" ht="15.75" customHeight="1">
      <c r="B21" s="30" t="s">
        <v>48</v>
      </c>
      <c r="C21" s="34">
        <v>2</v>
      </c>
    </row>
    <row r="22" spans="2:3" ht="15.75" customHeight="1">
      <c r="B22" s="30"/>
      <c r="C22" s="30"/>
    </row>
    <row r="23" spans="2:3" ht="30" customHeight="1">
      <c r="B23" s="30"/>
      <c r="C23" s="36" t="str">
        <f>CONCATENATE("Vous faites ",ROUND(C20/((INDEX('Données brutes'!A:F,MATCH('Calculer le coût de votre réuni'!C8,'Données brutes'!A:A,0),2)+INDEX('Données brutes'!A:F,MATCH('Calculer le coût de votre réuni'!C9,'Données brutes'!A:A,0),2)+INDEX('Données brutes'!A:F,MATCH('Calculer le coût de votre réuni'!C10,'Données brutes'!A:A,0),2))/3),1),IF(C20/((INDEX('Données brutes'!A:F,MATCH('Calculer le coût de votre réuni'!C8,'Données brutes'!A:A,0),2)+INDEX('Données brutes'!A:F,MATCH('Calculer le coût de votre réuni'!C9,'Données brutes'!A:A,0),2)+INDEX('Données brutes'!A:F,MATCH('Calculer le coût de votre réuni'!C10,'Données brutes'!A:A,0),2))/3)&gt;1," fois plus de réunions que la moyenne de votre secteur, département et taille d'entreprise"," fois moins de réunions que la moyenne de votre secteur, département et taille d'entreprise"))</f>
        <v>Vous faites 1,6 fois plus de réunions que la moyenne de votre secteur, département et taille d'entreprise</v>
      </c>
    </row>
    <row r="24" spans="2:3" ht="36" customHeight="1">
      <c r="B24" s="30"/>
      <c r="C24" s="36" t="str">
        <f>CONCATENATE("Vos réunions sont ",100*ROUND(ABS(((C21/C20)-((INDEX('Données brutes'!A:F,MATCH('Calculer le coût de votre réuni'!C8,'Données brutes'!A:A,0),4)+INDEX('Données brutes'!A:F,MATCH('Calculer le coût de votre réuni'!C9,'Données brutes'!A:A,0),4)+INDEX('Données brutes'!A:F,MATCH('Calculer le coût de votre réuni'!C10,'Données brutes'!A:A,0),4))/300))/((INDEX('Données brutes'!A:F,MATCH('Calculer le coût de votre réuni'!C8,'Données brutes'!A:A,0),4)+INDEX('Données brutes'!A:F,MATCH('Calculer le coût de votre réuni'!C9,'Données brutes'!A:A,0),4)+INDEX('Données brutes'!A:F,MATCH('Calculer le coût de votre réuni'!C10,'Données brutes'!A:A,0),4))/300)),2),"%",IF(((C21/C20)-((INDEX('Données brutes'!A:F,MATCH('Calculer le coût de votre réuni'!C8,'Données brutes'!A:A,0),4)+INDEX('Données brutes'!A:F,MATCH('Calculer le coût de votre réuni'!C9,'Données brutes'!A:A,0),4)+INDEX('Données brutes'!A:F,MATCH('Calculer le coût de votre réuni'!C10,'Données brutes'!A:A,0),4))/300))/((INDEX('Données brutes'!A:F,MATCH('Calculer le coût de votre réuni'!C8,'Données brutes'!A:A,0),4)+INDEX('Données brutes'!A:F,MATCH('Calculer le coût de votre réuni'!C9,'Données brutes'!A:A,0),4)+INDEX('Données brutes'!A:F,MATCH('Calculer le coût de votre réuni'!C10,'Données brutes'!A:A,0),4))/300)&gt;0," moins productives que la moyenne de votre secteur, département et taille d'entreprise"," plus productives que la moyenne de votre secteur, département et taille d'entreprise"))</f>
        <v>Vos réunions sont 2% moins productives que la moyenne de votre secteur, département et taille d'entreprise</v>
      </c>
    </row>
    <row r="25" spans="2:3" ht="12.75">
      <c r="B25" s="30"/>
      <c r="C25" s="36" t="str">
        <f>CONCATENATE("Chaque année, vous passez ",ROUND(((C20*47*(INDEX('Données brutes'!A:F,MATCH('Calculer le coût de votre réuni'!C8,'Données brutes'!A:A,0),3)+INDEX('Données brutes'!A:F,MATCH('Calculer le coût de votre réuni'!C9,'Données brutes'!A:A,0),3)+INDEX('Données brutes'!A:F,MATCH('Calculer le coût de votre réuni'!C10,'Données brutes'!A:A,0),3))/3)/7),0)," journées de travail en réunion")</f>
        <v>Chaque année, vous passez 39 journées de travail en réunion</v>
      </c>
    </row>
    <row r="26" spans="2:3" ht="29.1" customHeight="1">
      <c r="B26" s="30"/>
      <c r="C26" s="37" t="str">
        <f>CONCATENATE("Chaque année, vous perdez ",ROUND((C21/C20)*((C20*47*(INDEX('Données brutes'!A:F,MATCH('Calculer le coût de votre réuni'!C8,'Données brutes'!A:A,0),3)+INDEX('Données brutes'!A:F,MATCH('Calculer le coût de votre réuni'!C9,'Données brutes'!A:A,0),3)+INDEX('Données brutes'!A:F,MATCH('Calculer le coût de votre réuni'!C10,'Données brutes'!A:A,0),3))/3)/7),0)," journées de travail dans des réunions inefficaces")</f>
        <v>Chaque année, vous perdez 16 journées de travail dans des réunions inefficaces</v>
      </c>
    </row>
    <row r="28" spans="2:3" ht="15.75" customHeight="1">
      <c r="B28" s="38" t="s">
        <v>58</v>
      </c>
    </row>
  </sheetData>
  <mergeCells count="1">
    <mergeCell ref="B1:C5"/>
  </mergeCells>
  <phoneticPr fontId="12" type="noConversion"/>
  <hyperlinks>
    <hyperlink ref="B28" r:id="rId1"/>
  </hyperlinks>
  <pageMargins left="0.75000000000000011" right="0.75000000000000011" top="1" bottom="1" header="0.5" footer="0.5"/>
  <pageSetup paperSize="9" scale="67" orientation="landscape" horizontalDpi="4294967292" verticalDpi="4294967292"/>
  <colBreaks count="2" manualBreakCount="2">
    <brk id="1" max="1048575" man="1"/>
    <brk id="4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>
          <x14:formula1>
            <xm:f>'Données brutes'!$A$3:$A$11</xm:f>
          </x14:formula1>
          <xm:sqref>C9</xm:sqref>
        </x14:dataValidation>
        <x14:dataValidation type="list" allowBlank="1">
          <x14:formula1>
            <xm:f>'Données brutes'!$A$25:$A$41</xm:f>
          </x14:formula1>
          <xm:sqref>C8</xm:sqref>
        </x14:dataValidation>
        <x14:dataValidation type="list" allowBlank="1" showInputMessage="1" showErrorMessage="1">
          <x14:formula1>
            <xm:f>'Données brutes'!$A$14:$A$22</xm:f>
          </x14:formula1>
          <xm:sqref>C10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F42"/>
  <sheetViews>
    <sheetView workbookViewId="0">
      <selection activeCell="D5" sqref="D5"/>
    </sheetView>
  </sheetViews>
  <sheetFormatPr baseColWidth="10" defaultColWidth="14.42578125" defaultRowHeight="15.75" customHeight="1"/>
  <cols>
    <col min="1" max="1" width="46.42578125" customWidth="1"/>
    <col min="2" max="2" width="36.85546875" customWidth="1"/>
    <col min="3" max="3" width="40.85546875" customWidth="1"/>
    <col min="4" max="4" width="29.85546875" customWidth="1"/>
  </cols>
  <sheetData>
    <row r="1" spans="1:4" ht="30.75" customHeight="1">
      <c r="A1" s="40" t="s">
        <v>1</v>
      </c>
      <c r="B1" s="41"/>
      <c r="C1" s="41"/>
      <c r="D1" s="41"/>
    </row>
    <row r="2" spans="1:4" ht="12.75">
      <c r="A2" s="1" t="s">
        <v>5</v>
      </c>
      <c r="B2" s="2" t="s">
        <v>6</v>
      </c>
      <c r="C2" s="2" t="s">
        <v>7</v>
      </c>
      <c r="D2" s="3" t="s">
        <v>8</v>
      </c>
    </row>
    <row r="3" spans="1:4" ht="12.75">
      <c r="A3" s="4" t="s">
        <v>9</v>
      </c>
      <c r="B3" s="5">
        <v>4.3</v>
      </c>
      <c r="C3" s="6">
        <v>1.1333333333333333</v>
      </c>
      <c r="D3" s="7">
        <v>40</v>
      </c>
    </row>
    <row r="4" spans="1:4" ht="15">
      <c r="A4" s="8" t="s">
        <v>10</v>
      </c>
      <c r="B4" s="5">
        <v>3.6</v>
      </c>
      <c r="C4" s="6">
        <v>1.45</v>
      </c>
      <c r="D4" s="9">
        <v>38.25</v>
      </c>
    </row>
    <row r="5" spans="1:4" ht="15">
      <c r="A5" s="8" t="s">
        <v>11</v>
      </c>
      <c r="B5" s="10">
        <v>2.9</v>
      </c>
      <c r="C5" s="6">
        <v>1.35</v>
      </c>
      <c r="D5" s="9">
        <v>41.25</v>
      </c>
    </row>
    <row r="6" spans="1:4" ht="15">
      <c r="A6" s="8" t="s">
        <v>3</v>
      </c>
      <c r="B6" s="10">
        <v>2.5</v>
      </c>
      <c r="C6" s="10">
        <v>1.2833333333333334</v>
      </c>
      <c r="D6" s="9">
        <v>46</v>
      </c>
    </row>
    <row r="7" spans="1:4" ht="15">
      <c r="A7" s="8" t="s">
        <v>12</v>
      </c>
      <c r="B7" s="10">
        <v>2.9</v>
      </c>
      <c r="C7" s="6">
        <v>1.3833333333333333</v>
      </c>
      <c r="D7" s="9">
        <v>43</v>
      </c>
    </row>
    <row r="8" spans="1:4" ht="15">
      <c r="A8" s="8" t="s">
        <v>13</v>
      </c>
      <c r="B8" s="10">
        <v>3</v>
      </c>
      <c r="C8" s="6">
        <v>1.3666666666666667</v>
      </c>
      <c r="D8" s="9">
        <v>39</v>
      </c>
    </row>
    <row r="9" spans="1:4" ht="15">
      <c r="A9" s="8" t="s">
        <v>14</v>
      </c>
      <c r="B9" s="10">
        <v>4.4000000000000004</v>
      </c>
      <c r="C9" s="6">
        <v>1.2833333333333334</v>
      </c>
      <c r="D9" s="9">
        <v>42.75</v>
      </c>
    </row>
    <row r="10" spans="1:4" ht="15">
      <c r="A10" s="8" t="s">
        <v>15</v>
      </c>
      <c r="B10" s="10">
        <v>3.7</v>
      </c>
      <c r="C10" s="6">
        <v>1.35</v>
      </c>
      <c r="D10" s="9">
        <v>40.5</v>
      </c>
    </row>
    <row r="11" spans="1:4" ht="15">
      <c r="A11" s="8" t="s">
        <v>16</v>
      </c>
      <c r="B11" s="10">
        <v>3.8</v>
      </c>
      <c r="C11" s="6">
        <v>1.1666666666666667</v>
      </c>
      <c r="D11" s="9">
        <v>41.25</v>
      </c>
    </row>
    <row r="12" spans="1:4" ht="12.75">
      <c r="A12" s="11"/>
      <c r="B12" s="12"/>
      <c r="C12" s="13"/>
      <c r="D12" s="13"/>
    </row>
    <row r="13" spans="1:4" ht="12.75">
      <c r="A13" s="14" t="s">
        <v>17</v>
      </c>
      <c r="B13" s="2" t="s">
        <v>6</v>
      </c>
      <c r="C13" s="2" t="s">
        <v>7</v>
      </c>
      <c r="D13" s="15" t="s">
        <v>18</v>
      </c>
    </row>
    <row r="14" spans="1:4" ht="15">
      <c r="A14" s="8" t="s">
        <v>19</v>
      </c>
      <c r="B14" s="16">
        <v>1.4</v>
      </c>
      <c r="C14" s="17">
        <v>1.1166666666666667</v>
      </c>
      <c r="D14" s="9">
        <v>38.5</v>
      </c>
    </row>
    <row r="15" spans="1:4" ht="12.75">
      <c r="A15" s="8" t="s">
        <v>20</v>
      </c>
      <c r="B15" s="16">
        <v>1.8</v>
      </c>
      <c r="C15" s="18">
        <v>0.98333333333333328</v>
      </c>
      <c r="D15" s="7">
        <v>35.25</v>
      </c>
    </row>
    <row r="16" spans="1:4" ht="15">
      <c r="A16" s="8" t="s">
        <v>21</v>
      </c>
      <c r="B16" s="19">
        <v>2.2000000000000002</v>
      </c>
      <c r="C16" s="17">
        <v>1.2333333333333334</v>
      </c>
      <c r="D16" s="9">
        <v>38.25</v>
      </c>
    </row>
    <row r="17" spans="1:6" ht="15">
      <c r="A17" s="8" t="s">
        <v>22</v>
      </c>
      <c r="B17" s="16">
        <v>3.2</v>
      </c>
      <c r="C17" s="17">
        <v>1.2166666666666666</v>
      </c>
      <c r="D17" s="9">
        <v>40.5</v>
      </c>
    </row>
    <row r="18" spans="1:6" ht="15">
      <c r="A18" s="8" t="s">
        <v>23</v>
      </c>
      <c r="B18" s="16">
        <v>3.2</v>
      </c>
      <c r="C18" s="17">
        <v>1.3166666666666667</v>
      </c>
      <c r="D18" s="9">
        <v>40.25</v>
      </c>
    </row>
    <row r="19" spans="1:6" ht="15">
      <c r="A19" s="8" t="s">
        <v>24</v>
      </c>
      <c r="B19" s="19">
        <v>3.5</v>
      </c>
      <c r="C19" s="17">
        <v>1.4333333333333333</v>
      </c>
      <c r="D19" s="9">
        <v>40.5</v>
      </c>
    </row>
    <row r="20" spans="1:6" ht="15">
      <c r="A20" s="8" t="s">
        <v>25</v>
      </c>
      <c r="B20" s="19">
        <v>3.5</v>
      </c>
      <c r="C20" s="17">
        <v>1.45</v>
      </c>
      <c r="D20" s="9">
        <v>42.75</v>
      </c>
    </row>
    <row r="21" spans="1:6" ht="15">
      <c r="A21" s="8" t="s">
        <v>26</v>
      </c>
      <c r="B21" s="19">
        <v>3.3</v>
      </c>
      <c r="C21" s="17">
        <v>1.3833333333333333</v>
      </c>
      <c r="D21" s="9">
        <v>43.5</v>
      </c>
    </row>
    <row r="22" spans="1:6" ht="15">
      <c r="A22" s="8" t="s">
        <v>27</v>
      </c>
      <c r="B22" s="19">
        <v>4</v>
      </c>
      <c r="C22" s="17">
        <v>1.4333333333333333</v>
      </c>
      <c r="D22" s="9">
        <v>43.25</v>
      </c>
    </row>
    <row r="23" spans="1:6" ht="12.75">
      <c r="A23" s="20"/>
      <c r="B23" s="20"/>
      <c r="C23" s="20"/>
      <c r="D23" s="20"/>
    </row>
    <row r="24" spans="1:6" ht="12.75">
      <c r="A24" s="14" t="s">
        <v>28</v>
      </c>
      <c r="B24" s="2" t="s">
        <v>6</v>
      </c>
      <c r="C24" s="2" t="s">
        <v>7</v>
      </c>
      <c r="D24" s="21" t="s">
        <v>8</v>
      </c>
      <c r="E24" s="21" t="s">
        <v>45</v>
      </c>
      <c r="F24" s="21" t="s">
        <v>46</v>
      </c>
    </row>
    <row r="25" spans="1:6" ht="15">
      <c r="A25" s="8" t="s">
        <v>29</v>
      </c>
      <c r="B25" s="22">
        <v>2.6</v>
      </c>
      <c r="C25" s="17">
        <v>1.703333333</v>
      </c>
      <c r="D25" s="7">
        <v>42.75</v>
      </c>
      <c r="E25" s="24">
        <v>45476</v>
      </c>
      <c r="F25" s="24">
        <f>E25/(40*47)</f>
        <v>24.189361702127659</v>
      </c>
    </row>
    <row r="26" spans="1:6" ht="15">
      <c r="A26" s="8" t="s">
        <v>30</v>
      </c>
      <c r="B26" s="16">
        <v>5.7</v>
      </c>
      <c r="C26" s="17">
        <v>1.165</v>
      </c>
      <c r="D26" s="9">
        <v>42</v>
      </c>
      <c r="E26" s="24">
        <v>51500</v>
      </c>
      <c r="F26" s="24">
        <f t="shared" ref="F26:F41" si="0">E26/(40*47)</f>
        <v>27.393617021276597</v>
      </c>
    </row>
    <row r="27" spans="1:6" ht="26.25">
      <c r="A27" s="8" t="s">
        <v>2</v>
      </c>
      <c r="B27" s="16">
        <v>4.3</v>
      </c>
      <c r="C27" s="17">
        <v>1.155</v>
      </c>
      <c r="D27" s="7">
        <v>43</v>
      </c>
      <c r="E27" s="25">
        <v>53286</v>
      </c>
      <c r="F27" s="24">
        <f t="shared" si="0"/>
        <v>28.343617021276597</v>
      </c>
    </row>
    <row r="28" spans="1:6" ht="15">
      <c r="A28" s="8" t="s">
        <v>31</v>
      </c>
      <c r="B28" s="19">
        <v>3.9</v>
      </c>
      <c r="C28" s="17">
        <v>1.7266666669999999</v>
      </c>
      <c r="D28" s="9">
        <v>41</v>
      </c>
      <c r="E28" s="24">
        <v>53500</v>
      </c>
      <c r="F28" s="24">
        <f t="shared" si="0"/>
        <v>28.457446808510639</v>
      </c>
    </row>
    <row r="29" spans="1:6" ht="15">
      <c r="A29" s="8" t="s">
        <v>32</v>
      </c>
      <c r="B29" s="16">
        <v>1.9</v>
      </c>
      <c r="C29" s="17">
        <v>1.2350000000000001</v>
      </c>
      <c r="D29" s="9">
        <v>41.5</v>
      </c>
      <c r="E29" s="24">
        <v>44468</v>
      </c>
      <c r="F29" s="24">
        <f t="shared" si="0"/>
        <v>23.653191489361703</v>
      </c>
    </row>
    <row r="30" spans="1:6" ht="15">
      <c r="A30" s="8" t="s">
        <v>33</v>
      </c>
      <c r="B30" s="16">
        <v>3.4</v>
      </c>
      <c r="C30" s="17">
        <v>1.298333333</v>
      </c>
      <c r="D30" s="9">
        <v>41</v>
      </c>
      <c r="E30" s="24">
        <v>49236</v>
      </c>
      <c r="F30" s="24">
        <f t="shared" si="0"/>
        <v>26.189361702127659</v>
      </c>
    </row>
    <row r="31" spans="1:6" ht="15">
      <c r="A31" s="8" t="s">
        <v>34</v>
      </c>
      <c r="B31" s="19">
        <v>2.5</v>
      </c>
      <c r="C31" s="17">
        <v>1.306666667</v>
      </c>
      <c r="D31" s="9">
        <v>39.5</v>
      </c>
      <c r="E31" s="25">
        <v>47330</v>
      </c>
      <c r="F31" s="24">
        <f t="shared" si="0"/>
        <v>25.175531914893618</v>
      </c>
    </row>
    <row r="32" spans="1:6" ht="15">
      <c r="A32" s="8" t="s">
        <v>35</v>
      </c>
      <c r="B32" s="19">
        <v>2.8</v>
      </c>
      <c r="C32" s="17">
        <v>1.4566666669999999</v>
      </c>
      <c r="D32" s="9">
        <v>47</v>
      </c>
      <c r="E32" s="24">
        <v>45454</v>
      </c>
      <c r="F32" s="24">
        <f t="shared" si="0"/>
        <v>24.177659574468084</v>
      </c>
    </row>
    <row r="33" spans="1:6" ht="15">
      <c r="A33" s="8" t="s">
        <v>36</v>
      </c>
      <c r="B33" s="19">
        <v>2.1</v>
      </c>
      <c r="C33" s="17">
        <v>1.08</v>
      </c>
      <c r="D33" s="9">
        <v>43.25</v>
      </c>
      <c r="E33" s="24">
        <v>42361</v>
      </c>
      <c r="F33" s="24">
        <f t="shared" si="0"/>
        <v>22.532446808510638</v>
      </c>
    </row>
    <row r="34" spans="1:6" ht="15">
      <c r="A34" s="8" t="s">
        <v>37</v>
      </c>
      <c r="B34" s="19">
        <v>3.5</v>
      </c>
      <c r="C34" s="18">
        <v>1.2933333330000001</v>
      </c>
      <c r="D34" s="9">
        <v>43.25</v>
      </c>
      <c r="E34" s="25">
        <v>48375</v>
      </c>
      <c r="F34" s="24">
        <f t="shared" si="0"/>
        <v>25.731382978723403</v>
      </c>
    </row>
    <row r="35" spans="1:6" ht="15">
      <c r="A35" s="8" t="s">
        <v>38</v>
      </c>
      <c r="B35" s="19">
        <v>3.7</v>
      </c>
      <c r="C35" s="17">
        <v>1.2383333329999999</v>
      </c>
      <c r="D35" s="9">
        <v>35.5</v>
      </c>
      <c r="E35" s="25">
        <v>44519</v>
      </c>
      <c r="F35" s="24">
        <f t="shared" si="0"/>
        <v>23.680319148936171</v>
      </c>
    </row>
    <row r="36" spans="1:6" ht="15">
      <c r="A36" s="8" t="s">
        <v>39</v>
      </c>
      <c r="B36" s="19">
        <v>2.7</v>
      </c>
      <c r="C36" s="17">
        <v>1.26</v>
      </c>
      <c r="D36" s="9">
        <v>42.5</v>
      </c>
      <c r="E36" s="25">
        <v>43824</v>
      </c>
      <c r="F36" s="24">
        <f t="shared" si="0"/>
        <v>23.310638297872341</v>
      </c>
    </row>
    <row r="37" spans="1:6" ht="26.25">
      <c r="A37" s="8" t="s">
        <v>40</v>
      </c>
      <c r="B37" s="19">
        <v>3.9</v>
      </c>
      <c r="C37" s="17">
        <v>1.076666667</v>
      </c>
      <c r="D37" s="9">
        <v>44.25</v>
      </c>
      <c r="E37" s="25">
        <v>47181</v>
      </c>
      <c r="F37" s="24">
        <f t="shared" si="0"/>
        <v>25.09627659574468</v>
      </c>
    </row>
    <row r="38" spans="1:6" ht="15">
      <c r="A38" s="8" t="s">
        <v>41</v>
      </c>
      <c r="B38" s="19">
        <v>3.3</v>
      </c>
      <c r="C38" s="17">
        <v>1.2166666669999999</v>
      </c>
      <c r="D38" s="9">
        <v>43</v>
      </c>
      <c r="E38" s="25">
        <v>46518</v>
      </c>
      <c r="F38" s="24">
        <f t="shared" si="0"/>
        <v>24.743617021276595</v>
      </c>
    </row>
    <row r="39" spans="1:6" ht="26.25">
      <c r="A39" s="8" t="s">
        <v>42</v>
      </c>
      <c r="B39" s="16">
        <v>1.8</v>
      </c>
      <c r="C39" s="17">
        <v>1.68</v>
      </c>
      <c r="D39" s="9">
        <v>31.5</v>
      </c>
      <c r="E39" s="25">
        <v>41500</v>
      </c>
      <c r="F39" s="24">
        <f t="shared" si="0"/>
        <v>22.074468085106382</v>
      </c>
    </row>
    <row r="40" spans="1:6" ht="15">
      <c r="A40" s="8" t="s">
        <v>43</v>
      </c>
      <c r="B40" s="16">
        <v>3</v>
      </c>
      <c r="C40" s="18">
        <v>1.6016666669999999</v>
      </c>
      <c r="D40" s="7">
        <v>43</v>
      </c>
      <c r="E40" s="25">
        <v>43873</v>
      </c>
      <c r="F40" s="24">
        <f t="shared" si="0"/>
        <v>23.336702127659574</v>
      </c>
    </row>
    <row r="41" spans="1:6" ht="15">
      <c r="A41" s="8" t="s">
        <v>44</v>
      </c>
      <c r="B41" s="16">
        <v>2.5</v>
      </c>
      <c r="C41" s="18">
        <v>1.39</v>
      </c>
      <c r="D41" s="7">
        <v>38.75</v>
      </c>
      <c r="E41" s="25">
        <v>45395</v>
      </c>
      <c r="F41" s="24">
        <f t="shared" si="0"/>
        <v>24.146276595744681</v>
      </c>
    </row>
    <row r="42" spans="1:6" ht="12.75">
      <c r="A42" s="20"/>
      <c r="B42" s="20"/>
      <c r="C42" s="20"/>
      <c r="D42" s="23"/>
    </row>
  </sheetData>
  <mergeCells count="1">
    <mergeCell ref="A1:D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Calculer le coût de votre réuni</vt:lpstr>
      <vt:lpstr>Données brutes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Guillaume BERTRAND</cp:lastModifiedBy>
  <dcterms:modified xsi:type="dcterms:W3CDTF">2018-07-18T13:02:05Z</dcterms:modified>
</cp:coreProperties>
</file>