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-15" windowWidth="10200" windowHeight="8160" tabRatio="643" activeTab="1"/>
  </bookViews>
  <sheets>
    <sheet name="Feuil1" sheetId="8" r:id="rId1"/>
    <sheet name="Feuil2" sheetId="16" r:id="rId2"/>
  </sheets>
  <definedNames>
    <definedName name="DateEmis">#REF!</definedName>
    <definedName name="DateRemb">#REF!</definedName>
    <definedName name="Dates">#REF!</definedName>
    <definedName name="DernEch">#REF!</definedName>
    <definedName name="Freq">#REF!</definedName>
    <definedName name="Liquid">#REF!</definedName>
    <definedName name="Liquid2">#REF!</definedName>
    <definedName name="Périodes">Feuil1!$G$4</definedName>
    <definedName name="PremEch">#REF!</definedName>
    <definedName name="Taux">Feuil1!$G$2</definedName>
    <definedName name="TauxInt">#REF!</definedName>
    <definedName name="VNom">#REF!</definedName>
  </definedNames>
  <calcPr calcId="144525"/>
</workbook>
</file>

<file path=xl/calcChain.xml><?xml version="1.0" encoding="utf-8"?>
<calcChain xmlns="http://schemas.openxmlformats.org/spreadsheetml/2006/main">
  <c r="G4" i="16" l="1"/>
  <c r="G2" i="16"/>
  <c r="G4" i="8" l="1"/>
  <c r="G2" i="8"/>
  <c r="I9" i="8"/>
  <c r="I11" i="8"/>
  <c r="I13" i="8"/>
  <c r="B7" i="8"/>
  <c r="B8" i="8" s="1"/>
  <c r="B9" i="8" s="1"/>
  <c r="B10" i="8" s="1"/>
  <c r="B11" i="8" s="1"/>
  <c r="B12" i="8" s="1"/>
  <c r="B13" i="8" s="1"/>
  <c r="B14" i="8" s="1"/>
  <c r="F9" i="16" l="1"/>
  <c r="F10" i="16"/>
  <c r="F12" i="16"/>
  <c r="F14" i="16"/>
  <c r="F16" i="16"/>
  <c r="D11" i="16"/>
  <c r="D13" i="16"/>
  <c r="D15" i="16"/>
  <c r="D9" i="16"/>
  <c r="F11" i="16"/>
  <c r="F13" i="16"/>
  <c r="F15" i="16"/>
  <c r="D10" i="16"/>
  <c r="D12" i="16"/>
  <c r="D14" i="16"/>
  <c r="D16" i="16"/>
  <c r="F7" i="8"/>
  <c r="C8" i="8" s="1"/>
  <c r="E7" i="8"/>
  <c r="I7" i="8"/>
  <c r="E16" i="16"/>
  <c r="E15" i="16"/>
  <c r="E14" i="16"/>
  <c r="E13" i="16"/>
  <c r="E12" i="16"/>
  <c r="E11" i="16"/>
  <c r="E10" i="16"/>
  <c r="E9" i="16"/>
  <c r="K13" i="8"/>
  <c r="I14" i="8"/>
  <c r="I12" i="8"/>
  <c r="I10" i="8"/>
  <c r="I8" i="8"/>
  <c r="D7" i="8"/>
  <c r="J7" i="8"/>
  <c r="K7" i="8"/>
  <c r="C16" i="16"/>
  <c r="C15" i="16"/>
  <c r="C14" i="16"/>
  <c r="G14" i="16" s="1"/>
  <c r="C13" i="16"/>
  <c r="C12" i="16"/>
  <c r="C11" i="16"/>
  <c r="C10" i="16"/>
  <c r="C6" i="16" s="1"/>
  <c r="C9" i="16"/>
  <c r="B10" i="16"/>
  <c r="E6" i="16"/>
  <c r="G15" i="16"/>
  <c r="G13" i="16"/>
  <c r="G11" i="16"/>
  <c r="G9" i="16"/>
  <c r="G16" i="16"/>
  <c r="G12" i="16"/>
  <c r="H7" i="8"/>
  <c r="G7" i="8"/>
  <c r="D13" i="8"/>
  <c r="D11" i="8"/>
  <c r="D9" i="8"/>
  <c r="G8" i="8"/>
  <c r="F13" i="8"/>
  <c r="F11" i="8"/>
  <c r="F9" i="8"/>
  <c r="J13" i="8"/>
  <c r="J11" i="8"/>
  <c r="J9" i="8"/>
  <c r="K10" i="8"/>
  <c r="K8" i="8"/>
  <c r="K14" i="8"/>
  <c r="D14" i="8"/>
  <c r="D12" i="8"/>
  <c r="D10" i="8"/>
  <c r="D8" i="8"/>
  <c r="F14" i="8"/>
  <c r="F12" i="8"/>
  <c r="F10" i="8"/>
  <c r="F8" i="8"/>
  <c r="J14" i="8"/>
  <c r="J12" i="8"/>
  <c r="J10" i="8"/>
  <c r="J8" i="8"/>
  <c r="K11" i="8"/>
  <c r="K9" i="8"/>
  <c r="K12" i="8"/>
  <c r="C9" i="8"/>
  <c r="G9" i="8" s="1"/>
  <c r="E8" i="8"/>
  <c r="G10" i="16" l="1"/>
  <c r="B11" i="16"/>
  <c r="B12" i="16" s="1"/>
  <c r="H8" i="8"/>
  <c r="H12" i="8"/>
  <c r="H11" i="8"/>
  <c r="H10" i="8"/>
  <c r="H14" i="8"/>
  <c r="H9" i="8"/>
  <c r="H13" i="8"/>
  <c r="C10" i="8"/>
  <c r="G10" i="8" s="1"/>
  <c r="E9" i="8"/>
  <c r="B13" i="16" l="1"/>
  <c r="C11" i="8"/>
  <c r="G11" i="8" s="1"/>
  <c r="E10" i="8"/>
  <c r="B14" i="16" l="1"/>
  <c r="C12" i="8"/>
  <c r="G12" i="8" s="1"/>
  <c r="E11" i="8"/>
  <c r="B15" i="16" l="1"/>
  <c r="C13" i="8"/>
  <c r="G13" i="8" s="1"/>
  <c r="E12" i="8"/>
  <c r="B16" i="16" l="1"/>
  <c r="C14" i="8"/>
  <c r="E13" i="8"/>
  <c r="E14" i="8" l="1"/>
  <c r="G14" i="8"/>
</calcChain>
</file>

<file path=xl/sharedStrings.xml><?xml version="1.0" encoding="utf-8"?>
<sst xmlns="http://schemas.openxmlformats.org/spreadsheetml/2006/main" count="27" uniqueCount="19">
  <si>
    <t>ISPMT</t>
  </si>
  <si>
    <t>VPM</t>
  </si>
  <si>
    <t>Mensualité</t>
  </si>
  <si>
    <t>Principal restant à rembourser</t>
  </si>
  <si>
    <t>Intérêts de la période</t>
  </si>
  <si>
    <t>Principal de la période</t>
  </si>
  <si>
    <t>Taux annuel</t>
  </si>
  <si>
    <t>Durée en années</t>
  </si>
  <si>
    <t>Pé-riode</t>
  </si>
  <si>
    <t>Nb pé-riodes restantes</t>
  </si>
  <si>
    <t>Principal (Formule)</t>
  </si>
  <si>
    <t>Mensualité (Formule)</t>
  </si>
  <si>
    <t>Taux Trimestriel</t>
  </si>
  <si>
    <t>Durée en trimestres</t>
  </si>
  <si>
    <t>Intérêts (Formule)</t>
  </si>
  <si>
    <t>Cumul principal</t>
  </si>
  <si>
    <t>Cumul intérêts</t>
  </si>
  <si>
    <t>Totaux</t>
  </si>
  <si>
    <t>Principal de
la période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</si>
</sst>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9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5" tint="-0.249977111117893"/>
      <name val="Calibri"/>
      <family val="2"/>
      <scheme val="minor"/>
    </font>
    <font>
      <sz val="9"/>
      <color theme="7" tint="-0.249977111117893"/>
      <name val="Calibri"/>
      <family val="2"/>
      <scheme val="minor"/>
    </font>
    <font>
      <sz val="9"/>
      <color theme="5" tint="0.3999755851924192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10" fontId="4" fillId="3" borderId="0" xfId="0" applyNumberFormat="1" applyFont="1" applyFill="1" applyBorder="1" applyAlignment="1">
      <alignment horizontal="center" vertical="center"/>
    </xf>
    <xf numFmtId="3" fontId="4" fillId="3" borderId="0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inden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indent="1"/>
    </xf>
    <xf numFmtId="4" fontId="8" fillId="0" borderId="1" xfId="0" applyNumberFormat="1" applyFont="1" applyBorder="1" applyAlignment="1">
      <alignment horizontal="right" vertical="center" indent="1"/>
    </xf>
    <xf numFmtId="4" fontId="9" fillId="0" borderId="1" xfId="0" applyNumberFormat="1" applyFont="1" applyBorder="1" applyAlignment="1">
      <alignment horizontal="right" vertical="center" indent="1"/>
    </xf>
    <xf numFmtId="0" fontId="10" fillId="7" borderId="0" xfId="0" applyFont="1" applyFill="1" applyAlignment="1">
      <alignment vertical="center"/>
    </xf>
    <xf numFmtId="0" fontId="11" fillId="7" borderId="0" xfId="0" applyFont="1" applyFill="1" applyAlignment="1">
      <alignment horizontal="right" vertical="center"/>
    </xf>
    <xf numFmtId="4" fontId="2" fillId="7" borderId="0" xfId="0" applyNumberFormat="1" applyFont="1" applyFill="1" applyAlignment="1">
      <alignment horizontal="right" vertical="center" inden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workbookViewId="0">
      <selection activeCell="M19" sqref="M19"/>
    </sheetView>
  </sheetViews>
  <sheetFormatPr baseColWidth="10" defaultRowHeight="15" x14ac:dyDescent="0.25"/>
  <cols>
    <col min="1" max="1" width="5.42578125" style="1" customWidth="1"/>
    <col min="2" max="2" width="8.140625" style="1" customWidth="1"/>
    <col min="3" max="3" width="11.140625" style="1" customWidth="1"/>
    <col min="4" max="5" width="8.85546875" style="1" customWidth="1"/>
    <col min="6" max="10" width="10.42578125" style="1" customWidth="1"/>
    <col min="11" max="11" width="8.85546875" style="1" customWidth="1"/>
    <col min="12" max="16384" width="11.42578125" style="1"/>
  </cols>
  <sheetData>
    <row r="1" spans="1:11" ht="3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1" customHeight="1" x14ac:dyDescent="0.25">
      <c r="A2" s="3"/>
      <c r="B2" s="5" t="s">
        <v>6</v>
      </c>
      <c r="C2" s="7">
        <v>0.05</v>
      </c>
      <c r="D2" s="3"/>
      <c r="E2" s="3"/>
      <c r="F2" s="5" t="s">
        <v>12</v>
      </c>
      <c r="G2" s="7">
        <f>(1+C2)^(1/4)-1</f>
        <v>1.2272234429039353E-2</v>
      </c>
      <c r="H2" s="3"/>
      <c r="I2" s="3"/>
      <c r="J2" s="3"/>
      <c r="K2" s="3"/>
    </row>
    <row r="3" spans="1:11" ht="3" customHeight="1" x14ac:dyDescent="0.25">
      <c r="A3" s="2"/>
      <c r="B3" s="6"/>
      <c r="C3" s="2"/>
      <c r="D3" s="2"/>
      <c r="E3" s="2"/>
      <c r="F3" s="6"/>
      <c r="G3" s="2"/>
      <c r="H3" s="2"/>
      <c r="I3" s="2"/>
      <c r="J3" s="2"/>
      <c r="K3" s="2"/>
    </row>
    <row r="4" spans="1:11" ht="14.1" customHeight="1" x14ac:dyDescent="0.25">
      <c r="A4" s="3"/>
      <c r="B4" s="5" t="s">
        <v>7</v>
      </c>
      <c r="C4" s="8">
        <v>2</v>
      </c>
      <c r="D4" s="3"/>
      <c r="E4" s="3"/>
      <c r="F4" s="5" t="s">
        <v>13</v>
      </c>
      <c r="G4" s="8">
        <f>C4*4</f>
        <v>8</v>
      </c>
      <c r="H4" s="3"/>
      <c r="I4" s="3"/>
      <c r="J4" s="3"/>
      <c r="K4" s="3"/>
    </row>
    <row r="5" spans="1:11" ht="3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40.5" customHeight="1" x14ac:dyDescent="0.25">
      <c r="A6" s="10" t="s">
        <v>8</v>
      </c>
      <c r="B6" s="11" t="s">
        <v>9</v>
      </c>
      <c r="C6" s="11" t="s">
        <v>3</v>
      </c>
      <c r="D6" s="14" t="s">
        <v>4</v>
      </c>
      <c r="E6" s="14" t="s">
        <v>14</v>
      </c>
      <c r="F6" s="15" t="s">
        <v>5</v>
      </c>
      <c r="G6" s="15" t="s">
        <v>10</v>
      </c>
      <c r="H6" s="11" t="s">
        <v>2</v>
      </c>
      <c r="I6" s="11" t="s">
        <v>11</v>
      </c>
      <c r="J6" s="11" t="s">
        <v>1</v>
      </c>
      <c r="K6" s="16" t="s">
        <v>0</v>
      </c>
    </row>
    <row r="7" spans="1:11" ht="18" customHeight="1" x14ac:dyDescent="0.25">
      <c r="A7" s="12">
        <v>1</v>
      </c>
      <c r="B7" s="12">
        <f>Périodes</f>
        <v>8</v>
      </c>
      <c r="C7" s="13">
        <v>100000</v>
      </c>
      <c r="D7" s="17">
        <f t="shared" ref="D7:D14" si="0">-IPMT(Taux,A7,Périodes,$C$7,,0)</f>
        <v>1227.2234429039352</v>
      </c>
      <c r="E7" s="17">
        <f t="shared" ref="E7:E14" si="1">C7*Taux</f>
        <v>1227.2234429039352</v>
      </c>
      <c r="F7" s="18">
        <f t="shared" ref="F7:F14" si="2">-PPMT(Taux,A7,Périodes,$C$7,,0)</f>
        <v>11972.911638087087</v>
      </c>
      <c r="G7" s="18">
        <f t="shared" ref="G7:G14" si="3">-C7*Taux/(1-(1+Taux)^B7)</f>
        <v>11972.911638087116</v>
      </c>
      <c r="H7" s="9">
        <f>D7+F7</f>
        <v>13200.135080991022</v>
      </c>
      <c r="I7" s="9">
        <f t="shared" ref="I7:I14" si="4">-$C$7*Taux*(1+Taux)^Périodes/(1-(1+Taux)^Périodes)</f>
        <v>13200.135080991051</v>
      </c>
      <c r="J7" s="9">
        <f t="shared" ref="J7:J14" si="5">-PMT(Taux,Périodes,$C$7,,0)</f>
        <v>13200.135080991024</v>
      </c>
      <c r="K7" s="19">
        <f t="shared" ref="K7:K14" si="6">ISPMT(Taux,A7-1,Périodes,-$C$7)</f>
        <v>1227.2234429039352</v>
      </c>
    </row>
    <row r="8" spans="1:11" ht="18" customHeight="1" x14ac:dyDescent="0.25">
      <c r="A8" s="12">
        <v>2</v>
      </c>
      <c r="B8" s="12">
        <f>B7-1</f>
        <v>7</v>
      </c>
      <c r="C8" s="13">
        <f>C7-F7</f>
        <v>88027.088361912916</v>
      </c>
      <c r="D8" s="17">
        <f t="shared" si="0"/>
        <v>1080.2890644831571</v>
      </c>
      <c r="E8" s="17">
        <f t="shared" si="1"/>
        <v>1080.2890644831571</v>
      </c>
      <c r="F8" s="18">
        <f t="shared" si="2"/>
        <v>12119.846016507867</v>
      </c>
      <c r="G8" s="18">
        <f t="shared" si="3"/>
        <v>12119.846016507894</v>
      </c>
      <c r="H8" s="9">
        <f t="shared" ref="H8:H14" si="7">D8+F8</f>
        <v>13200.135080991024</v>
      </c>
      <c r="I8" s="9">
        <f t="shared" si="4"/>
        <v>13200.135080991051</v>
      </c>
      <c r="J8" s="9">
        <f t="shared" si="5"/>
        <v>13200.135080991024</v>
      </c>
      <c r="K8" s="19">
        <f t="shared" si="6"/>
        <v>1073.8205125409434</v>
      </c>
    </row>
    <row r="9" spans="1:11" ht="18" customHeight="1" x14ac:dyDescent="0.25">
      <c r="A9" s="12">
        <v>3</v>
      </c>
      <c r="B9" s="12">
        <f t="shared" ref="B9:B14" si="8">B8-1</f>
        <v>6</v>
      </c>
      <c r="C9" s="13">
        <f t="shared" ref="C9:C14" si="9">C8-F8</f>
        <v>75907.242345405044</v>
      </c>
      <c r="D9" s="17">
        <f t="shared" si="0"/>
        <v>931.55147292471361</v>
      </c>
      <c r="E9" s="17">
        <f t="shared" si="1"/>
        <v>931.55147292471361</v>
      </c>
      <c r="F9" s="18">
        <f t="shared" si="2"/>
        <v>12268.58360806631</v>
      </c>
      <c r="G9" s="18">
        <f t="shared" si="3"/>
        <v>12268.583608066321</v>
      </c>
      <c r="H9" s="9">
        <f t="shared" si="7"/>
        <v>13200.135080991024</v>
      </c>
      <c r="I9" s="9">
        <f t="shared" si="4"/>
        <v>13200.135080991051</v>
      </c>
      <c r="J9" s="9">
        <f t="shared" si="5"/>
        <v>13200.135080991024</v>
      </c>
      <c r="K9" s="19">
        <f t="shared" si="6"/>
        <v>920.41758217795143</v>
      </c>
    </row>
    <row r="10" spans="1:11" ht="18" customHeight="1" x14ac:dyDescent="0.25">
      <c r="A10" s="12">
        <v>4</v>
      </c>
      <c r="B10" s="12">
        <f t="shared" si="8"/>
        <v>5</v>
      </c>
      <c r="C10" s="13">
        <f t="shared" si="9"/>
        <v>63638.65873733873</v>
      </c>
      <c r="D10" s="17">
        <f t="shared" si="0"/>
        <v>780.98853877425427</v>
      </c>
      <c r="E10" s="17">
        <f t="shared" si="1"/>
        <v>780.98853877425438</v>
      </c>
      <c r="F10" s="18">
        <f t="shared" si="2"/>
        <v>12419.146542216769</v>
      </c>
      <c r="G10" s="18">
        <f t="shared" si="3"/>
        <v>12419.146542216797</v>
      </c>
      <c r="H10" s="9">
        <f t="shared" si="7"/>
        <v>13200.135080991024</v>
      </c>
      <c r="I10" s="9">
        <f t="shared" si="4"/>
        <v>13200.135080991051</v>
      </c>
      <c r="J10" s="9">
        <f t="shared" si="5"/>
        <v>13200.135080991024</v>
      </c>
      <c r="K10" s="19">
        <f t="shared" si="6"/>
        <v>767.01465181495951</v>
      </c>
    </row>
    <row r="11" spans="1:11" ht="18" customHeight="1" x14ac:dyDescent="0.25">
      <c r="A11" s="12">
        <v>5</v>
      </c>
      <c r="B11" s="12">
        <f t="shared" si="8"/>
        <v>4</v>
      </c>
      <c r="C11" s="13">
        <f t="shared" si="9"/>
        <v>51219.512195121963</v>
      </c>
      <c r="D11" s="17">
        <f t="shared" si="0"/>
        <v>628.57786099957673</v>
      </c>
      <c r="E11" s="17">
        <f t="shared" si="1"/>
        <v>628.57786099957673</v>
      </c>
      <c r="F11" s="18">
        <f t="shared" si="2"/>
        <v>12571.557219991446</v>
      </c>
      <c r="G11" s="18">
        <f t="shared" si="3"/>
        <v>12571.557219991468</v>
      </c>
      <c r="H11" s="9">
        <f t="shared" si="7"/>
        <v>13200.135080991022</v>
      </c>
      <c r="I11" s="9">
        <f t="shared" si="4"/>
        <v>13200.135080991051</v>
      </c>
      <c r="J11" s="9">
        <f t="shared" si="5"/>
        <v>13200.135080991024</v>
      </c>
      <c r="K11" s="19">
        <f t="shared" si="6"/>
        <v>613.61172145196758</v>
      </c>
    </row>
    <row r="12" spans="1:11" ht="18" customHeight="1" x14ac:dyDescent="0.25">
      <c r="A12" s="12">
        <v>6</v>
      </c>
      <c r="B12" s="12">
        <f t="shared" si="8"/>
        <v>3</v>
      </c>
      <c r="C12" s="13">
        <f t="shared" si="9"/>
        <v>38647.954975130517</v>
      </c>
      <c r="D12" s="17">
        <f t="shared" si="0"/>
        <v>474.29676365775936</v>
      </c>
      <c r="E12" s="17">
        <f t="shared" si="1"/>
        <v>474.29676365775947</v>
      </c>
      <c r="F12" s="18">
        <f t="shared" si="2"/>
        <v>12725.838317333262</v>
      </c>
      <c r="G12" s="18">
        <f t="shared" si="3"/>
        <v>12725.838317333284</v>
      </c>
      <c r="H12" s="9">
        <f t="shared" si="7"/>
        <v>13200.135080991022</v>
      </c>
      <c r="I12" s="9">
        <f t="shared" si="4"/>
        <v>13200.135080991051</v>
      </c>
      <c r="J12" s="9">
        <f t="shared" si="5"/>
        <v>13200.135080991024</v>
      </c>
      <c r="K12" s="19">
        <f t="shared" si="6"/>
        <v>460.20879108897572</v>
      </c>
    </row>
    <row r="13" spans="1:11" ht="18" customHeight="1" x14ac:dyDescent="0.25">
      <c r="A13" s="12">
        <v>7</v>
      </c>
      <c r="B13" s="12">
        <f t="shared" si="8"/>
        <v>2</v>
      </c>
      <c r="C13" s="13">
        <f t="shared" si="9"/>
        <v>25922.116657797254</v>
      </c>
      <c r="D13" s="17">
        <f t="shared" si="0"/>
        <v>318.12229252139389</v>
      </c>
      <c r="E13" s="17">
        <f t="shared" si="1"/>
        <v>318.122292521394</v>
      </c>
      <c r="F13" s="18">
        <f t="shared" si="2"/>
        <v>12882.012788469629</v>
      </c>
      <c r="G13" s="18">
        <f t="shared" si="3"/>
        <v>12882.012788469676</v>
      </c>
      <c r="H13" s="9">
        <f t="shared" si="7"/>
        <v>13200.135080991022</v>
      </c>
      <c r="I13" s="9">
        <f t="shared" si="4"/>
        <v>13200.135080991051</v>
      </c>
      <c r="J13" s="9">
        <f t="shared" si="5"/>
        <v>13200.135080991024</v>
      </c>
      <c r="K13" s="19">
        <f t="shared" si="6"/>
        <v>306.80586072598379</v>
      </c>
    </row>
    <row r="14" spans="1:11" ht="18" customHeight="1" x14ac:dyDescent="0.25">
      <c r="A14" s="12">
        <v>8</v>
      </c>
      <c r="B14" s="12">
        <f t="shared" si="8"/>
        <v>1</v>
      </c>
      <c r="C14" s="13">
        <f t="shared" si="9"/>
        <v>13040.103869327626</v>
      </c>
      <c r="D14" s="17">
        <f t="shared" si="0"/>
        <v>160.0312116634116</v>
      </c>
      <c r="E14" s="17">
        <f t="shared" si="1"/>
        <v>160.03121166341177</v>
      </c>
      <c r="F14" s="18">
        <f t="shared" si="2"/>
        <v>13040.103869327611</v>
      </c>
      <c r="G14" s="18">
        <f t="shared" si="3"/>
        <v>13040.103869327626</v>
      </c>
      <c r="H14" s="9">
        <f t="shared" si="7"/>
        <v>13200.135080991024</v>
      </c>
      <c r="I14" s="9">
        <f t="shared" si="4"/>
        <v>13200.135080991051</v>
      </c>
      <c r="J14" s="9">
        <f t="shared" si="5"/>
        <v>13200.135080991024</v>
      </c>
      <c r="K14" s="19">
        <f t="shared" si="6"/>
        <v>153.4029303629919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zoomScaleNormal="100" workbookViewId="0">
      <selection activeCell="F16" sqref="F16"/>
    </sheetView>
  </sheetViews>
  <sheetFormatPr baseColWidth="10" defaultRowHeight="15" x14ac:dyDescent="0.25"/>
  <cols>
    <col min="1" max="1" width="5.42578125" style="1" customWidth="1"/>
    <col min="2" max="2" width="10.5703125" style="1" customWidth="1"/>
    <col min="3" max="4" width="9.7109375" style="1" customWidth="1"/>
    <col min="5" max="6" width="10.7109375" style="1" customWidth="1"/>
    <col min="7" max="10" width="10.42578125" style="1" customWidth="1"/>
    <col min="11" max="11" width="8.85546875" style="1" customWidth="1"/>
    <col min="12" max="16384" width="11.42578125" style="1"/>
  </cols>
  <sheetData>
    <row r="1" spans="1:7" ht="3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4"/>
      <c r="B2" s="5" t="s">
        <v>6</v>
      </c>
      <c r="C2" s="7">
        <v>0.05</v>
      </c>
      <c r="D2" s="4"/>
      <c r="E2" s="4"/>
      <c r="F2" s="5" t="s">
        <v>12</v>
      </c>
      <c r="G2" s="7">
        <f>(1+C2)^(1/4)-1</f>
        <v>1.2272234429039353E-2</v>
      </c>
    </row>
    <row r="3" spans="1:7" ht="3" customHeight="1" x14ac:dyDescent="0.25">
      <c r="A3" s="2"/>
      <c r="B3" s="6"/>
      <c r="C3" s="2"/>
      <c r="D3" s="2"/>
      <c r="E3" s="2"/>
      <c r="F3" s="6"/>
      <c r="G3" s="2"/>
    </row>
    <row r="4" spans="1:7" ht="14.1" customHeight="1" x14ac:dyDescent="0.25">
      <c r="A4" s="4"/>
      <c r="B4" s="5" t="s">
        <v>7</v>
      </c>
      <c r="C4" s="8">
        <v>2</v>
      </c>
      <c r="D4" s="4"/>
      <c r="E4" s="4"/>
      <c r="F4" s="5" t="s">
        <v>13</v>
      </c>
      <c r="G4" s="8">
        <f>C4*4</f>
        <v>8</v>
      </c>
    </row>
    <row r="5" spans="1:7" ht="3" customHeight="1" x14ac:dyDescent="0.25">
      <c r="A5" s="2"/>
      <c r="B5" s="2"/>
      <c r="C5" s="2"/>
      <c r="D5" s="2"/>
      <c r="E5" s="2"/>
      <c r="F5" s="2"/>
      <c r="G5" s="2"/>
    </row>
    <row r="6" spans="1:7" x14ac:dyDescent="0.25">
      <c r="A6" s="20"/>
      <c r="B6" s="21" t="s">
        <v>17</v>
      </c>
      <c r="C6" s="22">
        <f>SUM(C9:C16)</f>
        <v>5601.0806479282019</v>
      </c>
      <c r="D6" s="20"/>
      <c r="E6" s="22">
        <f>SUM(E9:E16)</f>
        <v>99999.999999999985</v>
      </c>
      <c r="F6" s="20"/>
      <c r="G6" s="20"/>
    </row>
    <row r="7" spans="1:7" ht="3" customHeight="1" x14ac:dyDescent="0.25">
      <c r="A7" s="2"/>
      <c r="B7" s="2"/>
      <c r="C7" s="2"/>
      <c r="D7" s="2"/>
      <c r="E7" s="2"/>
      <c r="F7" s="2"/>
      <c r="G7" s="2"/>
    </row>
    <row r="8" spans="1:7" ht="40.5" customHeight="1" x14ac:dyDescent="0.25">
      <c r="A8" s="10" t="s">
        <v>8</v>
      </c>
      <c r="B8" s="11" t="s">
        <v>3</v>
      </c>
      <c r="C8" s="14" t="s">
        <v>4</v>
      </c>
      <c r="D8" s="14" t="s">
        <v>16</v>
      </c>
      <c r="E8" s="15" t="s">
        <v>18</v>
      </c>
      <c r="F8" s="15" t="s">
        <v>15</v>
      </c>
      <c r="G8" s="11" t="s">
        <v>2</v>
      </c>
    </row>
    <row r="9" spans="1:7" ht="14.25" customHeight="1" x14ac:dyDescent="0.25">
      <c r="A9" s="12">
        <v>1</v>
      </c>
      <c r="B9" s="13">
        <v>100000</v>
      </c>
      <c r="C9" s="17">
        <f t="shared" ref="C9:C16" si="0">-IPMT(Taux,A9,Périodes,$B$9,,0)</f>
        <v>1227.2234429039352</v>
      </c>
      <c r="D9" s="17">
        <f t="shared" ref="D9:D16" si="1">-CUMIPMT(Taux,Périodes,$B$9,$A$9,A9,0)</f>
        <v>1227.2234429039363</v>
      </c>
      <c r="E9" s="18">
        <f t="shared" ref="E9:E16" si="2">-PPMT(Taux,A9,Périodes,$B$9,,0)</f>
        <v>11972.911638087087</v>
      </c>
      <c r="F9" s="18">
        <f t="shared" ref="F9:F16" si="3">-CUMPRINC(Taux,Périodes,$B$9,$A$9,A9,0)</f>
        <v>11972.911638087087</v>
      </c>
      <c r="G9" s="9">
        <f t="shared" ref="G9:G16" si="4">C9+E9</f>
        <v>13200.135080991022</v>
      </c>
    </row>
    <row r="10" spans="1:7" ht="14.25" customHeight="1" x14ac:dyDescent="0.25">
      <c r="A10" s="12">
        <v>2</v>
      </c>
      <c r="B10" s="13">
        <f t="shared" ref="B10:B16" si="5">B9-E9</f>
        <v>88027.088361912916</v>
      </c>
      <c r="C10" s="17">
        <f t="shared" si="0"/>
        <v>1080.2890644831571</v>
      </c>
      <c r="D10" s="17">
        <f t="shared" si="1"/>
        <v>2307.5125073870877</v>
      </c>
      <c r="E10" s="18">
        <f t="shared" si="2"/>
        <v>12119.846016507867</v>
      </c>
      <c r="F10" s="18">
        <f t="shared" si="3"/>
        <v>24092.75765459496</v>
      </c>
      <c r="G10" s="9">
        <f t="shared" si="4"/>
        <v>13200.135080991024</v>
      </c>
    </row>
    <row r="11" spans="1:7" ht="14.25" customHeight="1" x14ac:dyDescent="0.25">
      <c r="A11" s="12">
        <v>3</v>
      </c>
      <c r="B11" s="13">
        <f t="shared" si="5"/>
        <v>75907.242345405044</v>
      </c>
      <c r="C11" s="17">
        <f t="shared" si="0"/>
        <v>931.55147292471361</v>
      </c>
      <c r="D11" s="17">
        <f t="shared" si="1"/>
        <v>3239.0639803118029</v>
      </c>
      <c r="E11" s="18">
        <f t="shared" si="2"/>
        <v>12268.58360806631</v>
      </c>
      <c r="F11" s="18">
        <f t="shared" si="3"/>
        <v>36361.34126266127</v>
      </c>
      <c r="G11" s="9">
        <f t="shared" si="4"/>
        <v>13200.135080991024</v>
      </c>
    </row>
    <row r="12" spans="1:7" ht="14.25" customHeight="1" x14ac:dyDescent="0.25">
      <c r="A12" s="12">
        <v>4</v>
      </c>
      <c r="B12" s="13">
        <f t="shared" si="5"/>
        <v>63638.65873733873</v>
      </c>
      <c r="C12" s="17">
        <f t="shared" si="0"/>
        <v>780.98853877425427</v>
      </c>
      <c r="D12" s="17">
        <f t="shared" si="1"/>
        <v>4020.0525190860571</v>
      </c>
      <c r="E12" s="18">
        <f t="shared" si="2"/>
        <v>12419.146542216769</v>
      </c>
      <c r="F12" s="18">
        <f t="shared" si="3"/>
        <v>48780.487804878037</v>
      </c>
      <c r="G12" s="9">
        <f t="shared" si="4"/>
        <v>13200.135080991024</v>
      </c>
    </row>
    <row r="13" spans="1:7" ht="14.25" customHeight="1" x14ac:dyDescent="0.25">
      <c r="A13" s="12">
        <v>5</v>
      </c>
      <c r="B13" s="13">
        <f t="shared" si="5"/>
        <v>51219.512195121963</v>
      </c>
      <c r="C13" s="17">
        <f t="shared" si="0"/>
        <v>628.57786099957673</v>
      </c>
      <c r="D13" s="17">
        <f t="shared" si="1"/>
        <v>4648.6303800856404</v>
      </c>
      <c r="E13" s="18">
        <f t="shared" si="2"/>
        <v>12571.557219991446</v>
      </c>
      <c r="F13" s="18">
        <f t="shared" si="3"/>
        <v>61352.045024869483</v>
      </c>
      <c r="G13" s="9">
        <f t="shared" si="4"/>
        <v>13200.135080991022</v>
      </c>
    </row>
    <row r="14" spans="1:7" ht="14.25" customHeight="1" x14ac:dyDescent="0.25">
      <c r="A14" s="12">
        <v>6</v>
      </c>
      <c r="B14" s="13">
        <f t="shared" si="5"/>
        <v>38647.954975130517</v>
      </c>
      <c r="C14" s="17">
        <f t="shared" si="0"/>
        <v>474.29676365775936</v>
      </c>
      <c r="D14" s="17">
        <f t="shared" si="1"/>
        <v>5122.9271437433781</v>
      </c>
      <c r="E14" s="18">
        <f t="shared" si="2"/>
        <v>12725.838317333262</v>
      </c>
      <c r="F14" s="18">
        <f t="shared" si="3"/>
        <v>74077.883342202767</v>
      </c>
      <c r="G14" s="9">
        <f t="shared" si="4"/>
        <v>13200.135080991022</v>
      </c>
    </row>
    <row r="15" spans="1:7" ht="14.25" customHeight="1" x14ac:dyDescent="0.25">
      <c r="A15" s="12">
        <v>7</v>
      </c>
      <c r="B15" s="13">
        <f t="shared" si="5"/>
        <v>25922.116657797254</v>
      </c>
      <c r="C15" s="17">
        <f t="shared" si="0"/>
        <v>318.12229252139389</v>
      </c>
      <c r="D15" s="17">
        <f t="shared" si="1"/>
        <v>5441.0494362647878</v>
      </c>
      <c r="E15" s="18">
        <f t="shared" si="2"/>
        <v>12882.012788469629</v>
      </c>
      <c r="F15" s="18">
        <f t="shared" si="3"/>
        <v>86959.89613067238</v>
      </c>
      <c r="G15" s="9">
        <f t="shared" si="4"/>
        <v>13200.135080991022</v>
      </c>
    </row>
    <row r="16" spans="1:7" ht="14.25" customHeight="1" x14ac:dyDescent="0.25">
      <c r="A16" s="12">
        <v>8</v>
      </c>
      <c r="B16" s="13">
        <f t="shared" si="5"/>
        <v>13040.103869327626</v>
      </c>
      <c r="C16" s="17">
        <f t="shared" si="0"/>
        <v>160.0312116634116</v>
      </c>
      <c r="D16" s="17">
        <f t="shared" si="1"/>
        <v>5601.0806479282037</v>
      </c>
      <c r="E16" s="18">
        <f t="shared" si="2"/>
        <v>13040.103869327611</v>
      </c>
      <c r="F16" s="18">
        <f t="shared" si="3"/>
        <v>99999.999999999985</v>
      </c>
      <c r="G16" s="9">
        <f t="shared" si="4"/>
        <v>13200.135080991024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</vt:lpstr>
      <vt:lpstr>Feuil2</vt:lpstr>
      <vt:lpstr>Périodes</vt:lpstr>
      <vt:lpstr>Taux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2010-07-25T06:14:50Z</dcterms:created>
  <dcterms:modified xsi:type="dcterms:W3CDTF">2012-02-14T14:40:55Z</dcterms:modified>
</cp:coreProperties>
</file>