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autoCompressPictures="0"/>
  <bookViews>
    <workbookView xWindow="0" yWindow="0" windowWidth="20730" windowHeight="11760" tabRatio="661" activeTab="4"/>
  </bookViews>
  <sheets>
    <sheet name="hypothèses" sheetId="4131" r:id="rId1"/>
    <sheet name="synthèse" sheetId="1" r:id="rId2"/>
    <sheet name="compte exploitation" sheetId="2452" r:id="rId3"/>
    <sheet name="BFR" sheetId="5" r:id="rId4"/>
    <sheet name="trésorerie" sheetId="4128" r:id="rId5"/>
  </sheets>
  <definedNames>
    <definedName name="_TAB22" localSheetId="3">BFR!$A$1:$P$20</definedName>
    <definedName name="_TAB22" localSheetId="2">'compte exploitation'!$A$2:$K$52</definedName>
    <definedName name="_TAB22" localSheetId="0">hypothèses!#REF!</definedName>
    <definedName name="BFR">BFR!$A$1:$F$21</definedName>
    <definedName name="cpteresult" localSheetId="3">BFR!$A$1:$L$20</definedName>
    <definedName name="cpteresult" localSheetId="0">hypothèses!#REF!</definedName>
    <definedName name="cpteresult">'compte exploitation'!$A$2:$H$52</definedName>
    <definedName name="currency">synthèse!$D$9</definedName>
    <definedName name="DAPS">#REF!</definedName>
    <definedName name="DAPSF" localSheetId="3">BFR!$A$1:$P$20</definedName>
    <definedName name="DAPSF" localSheetId="2">'compte exploitation'!$A$2:$K$52</definedName>
    <definedName name="DAPSF" localSheetId="0">hypothèses!#REF!</definedName>
    <definedName name="FLUX">#REF!</definedName>
    <definedName name="FLUX2">#REF!</definedName>
    <definedName name="HE">#REF!</definedName>
    <definedName name="page1a">#REF!</definedName>
    <definedName name="page1f">#REF!</definedName>
    <definedName name="Unit">synthèse!$I$9</definedName>
    <definedName name="_xlnm.Print_Area" localSheetId="3">BFR!$A$1:$G$21</definedName>
    <definedName name="_xlnm.Print_Area" localSheetId="2">'compte exploitation'!$A$2:$H$53</definedName>
    <definedName name="_xlnm.Print_Area" localSheetId="0">hypothèses!$B$1:$I$89</definedName>
    <definedName name="_xlnm.Print_Area" localSheetId="1">synthèse!$A$1:$I$41</definedName>
    <definedName name="_xlnm.Print_Area" localSheetId="4">trésorerie!$A$2:$F$56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1" l="1"/>
  <c r="E34" i="1"/>
  <c r="E33" i="1"/>
  <c r="E32" i="1"/>
  <c r="E31" i="1"/>
  <c r="E30" i="1"/>
  <c r="E29" i="1"/>
  <c r="E25" i="1"/>
  <c r="E24" i="1"/>
  <c r="F23" i="1"/>
  <c r="G23" i="1"/>
  <c r="H23" i="1"/>
  <c r="E22" i="1"/>
  <c r="F21" i="1"/>
  <c r="G21" i="1"/>
  <c r="E21" i="1"/>
  <c r="F20" i="1"/>
  <c r="E20" i="1"/>
  <c r="F16" i="1"/>
  <c r="G16" i="1"/>
  <c r="H16" i="1"/>
  <c r="E16" i="1"/>
  <c r="C19" i="4128"/>
  <c r="D18" i="4128"/>
  <c r="E18" i="4128"/>
  <c r="C18" i="4128"/>
  <c r="D17" i="4128"/>
  <c r="C17" i="4128"/>
  <c r="D15" i="4128"/>
  <c r="E15" i="4128"/>
  <c r="F15" i="4128"/>
  <c r="F20" i="4128"/>
  <c r="C15" i="4128"/>
  <c r="E41" i="2452"/>
  <c r="F41" i="2452"/>
  <c r="E42" i="2452"/>
  <c r="F42" i="2452"/>
  <c r="E43" i="2452"/>
  <c r="F43" i="2452"/>
  <c r="E44" i="2452"/>
  <c r="F44" i="2452"/>
  <c r="D42" i="2452"/>
  <c r="D43" i="2452"/>
  <c r="D44" i="2452"/>
  <c r="D41" i="2452"/>
  <c r="E40" i="2452"/>
  <c r="F40" i="2452"/>
  <c r="A42" i="2452"/>
  <c r="A43" i="2452"/>
  <c r="A44" i="2452"/>
  <c r="A41" i="2452"/>
  <c r="F45" i="4131"/>
  <c r="G45" i="4131"/>
  <c r="H45" i="4131"/>
  <c r="E45" i="4131"/>
  <c r="C12" i="4128"/>
  <c r="C10" i="4128"/>
  <c r="C9" i="4128"/>
  <c r="D8" i="4128"/>
  <c r="E8" i="4128"/>
  <c r="F8" i="4128"/>
  <c r="C8" i="4128"/>
  <c r="B5" i="4128"/>
  <c r="B6" i="4128"/>
  <c r="B4" i="4128"/>
  <c r="B4" i="2452"/>
  <c r="B5" i="2452"/>
  <c r="B6" i="2452"/>
  <c r="D8" i="5"/>
  <c r="D15" i="5"/>
  <c r="E8" i="5"/>
  <c r="E15" i="5"/>
  <c r="F8" i="5"/>
  <c r="F15" i="5"/>
  <c r="C8" i="5"/>
  <c r="C15" i="5"/>
  <c r="B5" i="5"/>
  <c r="B6" i="5"/>
  <c r="B4" i="5"/>
  <c r="D9" i="2452"/>
  <c r="E9" i="2452"/>
  <c r="F9" i="2452"/>
  <c r="C9" i="2452"/>
  <c r="A30" i="2452"/>
  <c r="A31" i="2452"/>
  <c r="A32" i="2452"/>
  <c r="A29" i="2452"/>
  <c r="F28" i="2452"/>
  <c r="E28" i="2452"/>
  <c r="D28" i="2452"/>
  <c r="E37" i="2452"/>
  <c r="F37" i="2452"/>
  <c r="E38" i="2452"/>
  <c r="F38" i="2452"/>
  <c r="E39" i="2452"/>
  <c r="F39" i="2452"/>
  <c r="F36" i="2452"/>
  <c r="E36" i="2452"/>
  <c r="D37" i="2452"/>
  <c r="D38" i="2452"/>
  <c r="D39" i="2452"/>
  <c r="D36" i="2452"/>
  <c r="A37" i="2452"/>
  <c r="A38" i="2452"/>
  <c r="A39" i="2452"/>
  <c r="A36" i="2452"/>
  <c r="D25" i="2452"/>
  <c r="E25" i="2452"/>
  <c r="F25" i="2452"/>
  <c r="D26" i="2452"/>
  <c r="E26" i="2452"/>
  <c r="F26" i="2452"/>
  <c r="D27" i="2452"/>
  <c r="E27" i="2452"/>
  <c r="F27" i="2452"/>
  <c r="D24" i="2452"/>
  <c r="E18" i="2452"/>
  <c r="F18" i="2452"/>
  <c r="E19" i="2452"/>
  <c r="F19" i="2452"/>
  <c r="E20" i="2452"/>
  <c r="F20" i="2452"/>
  <c r="E21" i="2452"/>
  <c r="F21" i="2452"/>
  <c r="E22" i="2452"/>
  <c r="F22" i="2452"/>
  <c r="D19" i="2452"/>
  <c r="D20" i="2452"/>
  <c r="D21" i="2452"/>
  <c r="D22" i="2452"/>
  <c r="D18" i="2452"/>
  <c r="C80" i="4131"/>
  <c r="C81" i="4131"/>
  <c r="A26" i="2452"/>
  <c r="C82" i="4131"/>
  <c r="C79" i="4131"/>
  <c r="A24" i="2452"/>
  <c r="A25" i="2452"/>
  <c r="A27" i="2452"/>
  <c r="A19" i="2452"/>
  <c r="A20" i="2452"/>
  <c r="A21" i="2452"/>
  <c r="A22" i="2452"/>
  <c r="A18" i="2452"/>
  <c r="F15" i="1"/>
  <c r="G15" i="1"/>
  <c r="H15" i="1"/>
  <c r="F19" i="1"/>
  <c r="G19" i="1"/>
  <c r="H19" i="1"/>
  <c r="F28" i="1"/>
  <c r="G28" i="1"/>
  <c r="H28" i="1"/>
  <c r="E28" i="1"/>
  <c r="E19" i="1"/>
  <c r="E15" i="1"/>
  <c r="F37" i="4131"/>
  <c r="G37" i="4131"/>
  <c r="E37" i="4131"/>
  <c r="F20" i="4131"/>
  <c r="G20" i="4131"/>
  <c r="H20" i="4131"/>
  <c r="E20" i="4131"/>
  <c r="D10" i="2452"/>
  <c r="D14" i="2452"/>
  <c r="E10" i="2452"/>
  <c r="E11" i="2452"/>
  <c r="G29" i="1"/>
  <c r="F10" i="2452"/>
  <c r="F11" i="2452"/>
  <c r="H29" i="1"/>
  <c r="C10" i="2452"/>
  <c r="E9" i="1"/>
  <c r="E6" i="1"/>
  <c r="E7" i="1"/>
  <c r="E5" i="1"/>
  <c r="E12" i="2452"/>
  <c r="F12" i="2452"/>
  <c r="F16" i="5"/>
  <c r="E20" i="4128"/>
  <c r="D20" i="4128"/>
  <c r="C20" i="4128"/>
  <c r="D40" i="2452"/>
  <c r="G40" i="2452"/>
  <c r="C13" i="4128"/>
  <c r="D13" i="2452"/>
  <c r="D12" i="2452"/>
  <c r="E13" i="2452"/>
  <c r="F13" i="2452"/>
  <c r="G28" i="2452"/>
  <c r="D35" i="2452"/>
  <c r="E35" i="2452"/>
  <c r="F35" i="2452"/>
  <c r="D23" i="2452"/>
  <c r="D10" i="4128"/>
  <c r="E24" i="2452"/>
  <c r="G19" i="2452"/>
  <c r="F15" i="2452"/>
  <c r="G21" i="2452"/>
  <c r="E14" i="2452"/>
  <c r="F14" i="2452"/>
  <c r="D15" i="2452"/>
  <c r="E15" i="2452"/>
  <c r="D11" i="2452"/>
  <c r="E18" i="5"/>
  <c r="G20" i="2452"/>
  <c r="G18" i="2452"/>
  <c r="F18" i="5"/>
  <c r="G22" i="2452"/>
  <c r="G10" i="2452"/>
  <c r="D18" i="5"/>
  <c r="F29" i="1"/>
  <c r="G13" i="2452"/>
  <c r="D19" i="5"/>
  <c r="D16" i="5"/>
  <c r="E19" i="5"/>
  <c r="E16" i="5"/>
  <c r="G35" i="2452"/>
  <c r="E23" i="2452"/>
  <c r="E10" i="4128"/>
  <c r="F24" i="2452"/>
  <c r="F23" i="2452"/>
  <c r="F10" i="4128"/>
  <c r="D16" i="2452"/>
  <c r="F32" i="1"/>
  <c r="E16" i="2452"/>
  <c r="G32" i="1"/>
  <c r="G15" i="2452"/>
  <c r="G11" i="2452"/>
  <c r="G14" i="2452"/>
  <c r="F16" i="2452"/>
  <c r="H32" i="1"/>
  <c r="F19" i="5"/>
  <c r="G12" i="2452"/>
  <c r="H13" i="2452"/>
  <c r="E20" i="5"/>
  <c r="G24" i="1"/>
  <c r="H28" i="2452"/>
  <c r="G23" i="2452"/>
  <c r="H23" i="2452"/>
  <c r="H40" i="2452"/>
  <c r="H35" i="2452"/>
  <c r="D33" i="2452"/>
  <c r="D17" i="2452"/>
  <c r="F33" i="1"/>
  <c r="E33" i="2452"/>
  <c r="E17" i="2452"/>
  <c r="G33" i="1"/>
  <c r="F33" i="2452"/>
  <c r="F17" i="2452"/>
  <c r="H33" i="1"/>
  <c r="H18" i="2452"/>
  <c r="H11" i="2452"/>
  <c r="H14" i="2452"/>
  <c r="H20" i="2452"/>
  <c r="H21" i="2452"/>
  <c r="H15" i="2452"/>
  <c r="H12" i="2452"/>
  <c r="H19" i="2452"/>
  <c r="H22" i="2452"/>
  <c r="D20" i="5"/>
  <c r="F20" i="5"/>
  <c r="H24" i="1"/>
  <c r="G16" i="2452"/>
  <c r="G38" i="1"/>
  <c r="G34" i="1"/>
  <c r="H34" i="1"/>
  <c r="H38" i="1"/>
  <c r="D21" i="5"/>
  <c r="F24" i="1"/>
  <c r="D46" i="2452"/>
  <c r="F34" i="1"/>
  <c r="F38" i="1"/>
  <c r="F21" i="5"/>
  <c r="E46" i="2452"/>
  <c r="E48" i="2452"/>
  <c r="E17" i="5"/>
  <c r="F46" i="2452"/>
  <c r="F48" i="2452"/>
  <c r="F49" i="2452"/>
  <c r="H30" i="1"/>
  <c r="F17" i="5"/>
  <c r="D48" i="2452"/>
  <c r="D17" i="5"/>
  <c r="F34" i="2452"/>
  <c r="H35" i="1"/>
  <c r="D34" i="2452"/>
  <c r="F35" i="1"/>
  <c r="E34" i="2452"/>
  <c r="G35" i="1"/>
  <c r="H16" i="2452"/>
  <c r="G33" i="2452"/>
  <c r="G46" i="2452"/>
  <c r="H46" i="2452"/>
  <c r="E21" i="5"/>
  <c r="G39" i="1"/>
  <c r="G40" i="1"/>
  <c r="F12" i="4128"/>
  <c r="H25" i="1"/>
  <c r="H39" i="1"/>
  <c r="H40" i="1"/>
  <c r="F40" i="1"/>
  <c r="F39" i="1"/>
  <c r="D12" i="4128"/>
  <c r="F25" i="1"/>
  <c r="E12" i="4128"/>
  <c r="G25" i="1"/>
  <c r="G48" i="2452"/>
  <c r="H48" i="2452"/>
  <c r="E47" i="2452"/>
  <c r="E49" i="2452"/>
  <c r="E50" i="2452"/>
  <c r="G31" i="1"/>
  <c r="F47" i="2452"/>
  <c r="F50" i="2452"/>
  <c r="H31" i="1"/>
  <c r="F9" i="4128"/>
  <c r="D49" i="2452"/>
  <c r="F30" i="1"/>
  <c r="D47" i="2452"/>
  <c r="H33" i="2452"/>
  <c r="C21" i="4128"/>
  <c r="F13" i="4128"/>
  <c r="C22" i="4128"/>
  <c r="E37" i="1"/>
  <c r="E36" i="1"/>
  <c r="E9" i="4128"/>
  <c r="E13" i="4128"/>
  <c r="E21" i="4128"/>
  <c r="G36" i="1"/>
  <c r="G30" i="1"/>
  <c r="D50" i="2452"/>
  <c r="F31" i="1"/>
  <c r="D9" i="4128"/>
  <c r="D13" i="4128"/>
  <c r="G49" i="2452"/>
  <c r="H49" i="2452"/>
  <c r="F21" i="4128"/>
  <c r="H36" i="1"/>
  <c r="D21" i="4128"/>
  <c r="D22" i="4128"/>
  <c r="F37" i="1"/>
  <c r="F36" i="1"/>
  <c r="E22" i="4128"/>
  <c r="G37" i="1"/>
  <c r="F22" i="4128"/>
  <c r="H37" i="1"/>
</calcChain>
</file>

<file path=xl/comments1.xml><?xml version="1.0" encoding="utf-8"?>
<comments xmlns="http://schemas.openxmlformats.org/spreadsheetml/2006/main">
  <authors>
    <author>Utilisateur</author>
    <author>tdeslauriers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inscrire le nom du projet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inscrire là une rapide description du projet pour mémoire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précisez le nom du scénario, par exemple : réaliste, pire, meilleur, point mort, etc.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l'unité pertinente est à définir en fonction de votre projet</t>
        </r>
      </text>
    </comment>
    <comment ref="E15" authorId="1">
      <text>
        <r>
          <rPr>
            <sz val="9"/>
            <color indexed="81"/>
            <rFont val="Tahoma"/>
            <family val="2"/>
          </rPr>
          <t>en toute logique, en avant année 1 il n'y a pas de production, sauf quelques expérimentations possibles. Par contre vous pouvez avoir les investissements.</t>
        </r>
      </text>
    </comment>
    <comment ref="H15" authorId="1">
      <text>
        <r>
          <rPr>
            <b/>
            <sz val="9"/>
            <color indexed="81"/>
            <rFont val="Tahoma"/>
            <family val="2"/>
          </rPr>
          <t>vous pouvez noter là les années effectives (2017, 2018, etc.), cela sera reporter automatiquement dans les autres tableaux)</t>
        </r>
      </text>
    </comment>
    <comment ref="H16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Nous proposons une seule ligne pour la quantité vendue ; il peut être nécessaire pour votre projet de détailler les lignes ou de créer un onglet supplémentaires où vous faites le calcul des ventes totales à partir des ventes détaillées ; vous reporter alors ici la formule vous permettant de reporter le calcul de cet onglet complémentaire.
Nota : dans la colonne "avant année 1" il n'y a en général aucune production</t>
        </r>
      </text>
    </comment>
    <comment ref="B21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pour chacune des lignes vous pouvez faire le calcul par unité dans un onglet spécifique et vous reportez alors le résultat dans les lignes ci-dessous en reportant la formule adéquate</t>
        </r>
      </text>
    </comment>
    <comment ref="C22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29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Pour chacune de s lignes de frais fixes vous pouvez, si besoin créez un onglet spécifique dans lequel vous calculez le détail et vous reportez dans le s lignes ci-dessous le total correspondant
</t>
        </r>
      </text>
    </comment>
    <comment ref="C30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G37" authorId="1">
      <text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pour un plan d'affaires sur 3 ans on ne prend  en compte  que les investissements qui concernent les 3 premières années, et donc on ne prend pas en compte les investissements année 3 qui concerneraient les années 4, 5, 6 etc.
De même pour la ligne de crédit, nous considérons qu'en année 3, si tout va bien, il n'y a plus besoin d'emprunter !</t>
        </r>
      </text>
    </comment>
    <comment ref="B38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 s lignes, vous notez la dépense d'investissement quand elle est déboursée</t>
        </r>
      </text>
    </comment>
    <comment ref="C39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46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des lignes, vous notez l'apport de capital quand il est apporté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52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 xml:space="preserve">pour chacune des lignes, vous notez la subvention est versée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58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 xml:space="preserve">pour chacune des lignes, vous notez la subvention est versée
</t>
        </r>
      </text>
    </comment>
    <comment ref="C59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64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 xml:space="preserve">pour chacune des lignes vous mentionnez le montant du crédit au moment où il est alloué. </t>
        </r>
        <r>
          <rPr>
            <u/>
            <sz val="9"/>
            <color indexed="81"/>
            <rFont val="Tahoma"/>
            <family val="2"/>
          </rPr>
          <t>Attention nous intégrons ensuite dans les comptes uniquement les frais financiers ; le remboursement pouvant être fait soit progressivement, soit à échéance ; il faut corriger alors les formules de manière  adéquate !</t>
        </r>
      </text>
    </comment>
    <comment ref="C65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72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 s lignes, vous notez la dépense d'investissement quand elle est déboursée</t>
        </r>
      </text>
    </comment>
    <comment ref="B78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des lignes qui vous concernent vous notez la règle d'amortissement retenue ; notamment le nombre d'années d'amortissements de 1 ans à 30 ans selon les lignes.</t>
        </r>
      </text>
    </comment>
    <comment ref="B84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des lignes qui vous concernent vous notez la règle d'amortissement retenue ; notamment le nombre d'années d'amortissements de 1 ans à 30 ans selon les lignes.</t>
        </r>
      </text>
    </comment>
  </commentList>
</comments>
</file>

<file path=xl/comments2.xml><?xml version="1.0" encoding="utf-8"?>
<comments xmlns="http://schemas.openxmlformats.org/spreadsheetml/2006/main">
  <authors>
    <author>Utilisateur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inscrire le nom du projet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inscrire là une rapide description du projet pour mémoire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précisez le nom du scénario, par exemple : réaliste, pire, meilleur, point mort, etc.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l'unité pertinente est à définir en fonction de votre projet</t>
        </r>
      </text>
    </comment>
  </commentList>
</comments>
</file>

<file path=xl/comments3.xml><?xml version="1.0" encoding="utf-8"?>
<comments xmlns="http://schemas.openxmlformats.org/spreadsheetml/2006/main">
  <authors>
    <author>tdeslauriers</author>
  </authors>
  <commentList>
    <comment ref="A28" authorId="0">
      <text>
        <r>
          <rPr>
            <sz val="9"/>
            <color indexed="81"/>
            <rFont val="Tahoma"/>
            <family val="2"/>
          </rPr>
          <t xml:space="preserve">Vous précisez ici les différentes formules correspondant aux impôts que vous payez en fonction des règles notées dans l'onglet hypothèses
</t>
        </r>
      </text>
    </comment>
    <comment ref="A35" authorId="0">
      <text>
        <r>
          <rPr>
            <sz val="9"/>
            <color indexed="81"/>
            <rFont val="Tahoma"/>
            <family val="2"/>
          </rPr>
          <t>nous sommes ici dans l'hypothèse la plus fréquente à savoir que vous payez des frais financiers ; vous pouvez être dans une situation ou vous êtes en excédent de trésorerie et où vous placez de l'argent ; il vous faudra alors ajouter les lignes nécessaires pour cette entrée positive dans vos comptes.</t>
        </r>
      </text>
    </comment>
    <comment ref="A45" authorId="0">
      <text>
        <r>
          <rPr>
            <sz val="9"/>
            <color indexed="81"/>
            <rFont val="Tahoma"/>
            <family val="2"/>
          </rPr>
          <t xml:space="preserve">nous faisons figurer la ligne au cas où ; si vous reprenez une entreprise et que vous revendez des machines, un terrain, cela peut vous générez du résultat exceptionnel </t>
        </r>
      </text>
    </comment>
    <comment ref="A48" authorId="0">
      <text>
        <r>
          <rPr>
            <sz val="9"/>
            <color indexed="81"/>
            <rFont val="Tahoma"/>
            <family val="2"/>
          </rPr>
          <t xml:space="preserve">Le taux normal de l'IS est de 33,3 % et s'applique à l'ensemble des bénéfices imposables de l'entreprise, supérieurs à 75 000 €. </t>
        </r>
        <r>
          <rPr>
            <u/>
            <sz val="9"/>
            <color indexed="81"/>
            <rFont val="Tahoma"/>
            <family val="2"/>
          </rPr>
          <t>(c'est l'hypothèse que nous prenons pour le calcul du tableur)</t>
        </r>
        <r>
          <rPr>
            <sz val="9"/>
            <color indexed="81"/>
            <rFont val="Tahoma"/>
            <family val="2"/>
          </rPr>
          <t xml:space="preserve">
Il s'applique à l'ensemble des sociétés en l'absence de dispositions particulières.
Le taux de l'IS est de 28 % et s'applique à l'ensemble des bénéfices imposables de l'entreprise, compris entre 38 120 € et 75 000 €.
Les organismes à but non lucratif sont assujettis à des taux spécifiques de :
24 % pour les revenus du patrimoine (locations immobilières, bénéfices agricoles, etc.),
10 % pour les revenus mobiliers (obligations, par exemple).
 À savoir :
Le taux normal de l'impôt sur le sociétés sera de 28 % en 2020.
</t>
        </r>
        <r>
          <rPr>
            <u/>
            <sz val="9"/>
            <color indexed="81"/>
            <rFont val="Tahoma"/>
            <family val="2"/>
          </rPr>
          <t>Si vous êtes en résultats négatifs, vous n'avez pas d'impôts sur les bénéfices ; de plus, si vous retournez en résultats positifs, vous déduisez les déficits des années précédentes pour calculer l'assiette de votre impôt ; il faut alors modifier les formules du tableur</t>
        </r>
      </text>
    </comment>
  </commentList>
</comments>
</file>

<file path=xl/comments4.xml><?xml version="1.0" encoding="utf-8"?>
<comments xmlns="http://schemas.openxmlformats.org/spreadsheetml/2006/main">
  <authors>
    <author>tdeslauriers</author>
  </authors>
  <commentList>
    <comment ref="A11" authorId="0">
      <text>
        <r>
          <rPr>
            <sz val="9"/>
            <color indexed="81"/>
            <rFont val="Tahoma"/>
            <family val="2"/>
          </rPr>
          <t xml:space="preserve">les provisions sont des dépenses prévues comptablement, en général pour un risque : factures impayées, risque de prudhommes, … A priori vous n'avez pas de tels risques en création de projet ; cela est possible en cas de reprise d'entreprise
</t>
        </r>
      </text>
    </comment>
    <comment ref="A16" authorId="0">
      <text>
        <r>
          <rPr>
            <sz val="9"/>
            <color indexed="81"/>
            <rFont val="Tahoma"/>
            <family val="2"/>
          </rPr>
          <t xml:space="preserve">cela n'arrive pas en cas de création d'activité ; cela peut arriver si vous reprenez une activité et décidez de revendre une machine ou un terrain ; vous reportez alors la somme de la vente dans l'année de vente
</t>
        </r>
      </text>
    </comment>
  </commentList>
</comments>
</file>

<file path=xl/sharedStrings.xml><?xml version="1.0" encoding="utf-8"?>
<sst xmlns="http://schemas.openxmlformats.org/spreadsheetml/2006/main" count="192" uniqueCount="149">
  <si>
    <t xml:space="preserve">  </t>
  </si>
  <si>
    <t>365 jours calendaires /an</t>
  </si>
  <si>
    <t>242 jours de production / an</t>
  </si>
  <si>
    <t>synthèse business plan</t>
  </si>
  <si>
    <t>projet</t>
  </si>
  <si>
    <t>description du projet</t>
  </si>
  <si>
    <t>scénario</t>
  </si>
  <si>
    <t>mode d'emploi</t>
  </si>
  <si>
    <t>à remplir par vous-même</t>
  </si>
  <si>
    <t>case avec une formule - à ne pas modifier</t>
  </si>
  <si>
    <t>Devise</t>
  </si>
  <si>
    <t>Besoin de financement</t>
  </si>
  <si>
    <t>Marge variable</t>
  </si>
  <si>
    <t>% marge variable/ventes</t>
  </si>
  <si>
    <t>Cash Flow annuel</t>
  </si>
  <si>
    <t>Cash Flow cumulé</t>
  </si>
  <si>
    <t>Besoin en fonds de roulement</t>
  </si>
  <si>
    <t>Capacité d'autofinancement</t>
  </si>
  <si>
    <t>avant année 1</t>
  </si>
  <si>
    <t>année 1</t>
  </si>
  <si>
    <t>année 2</t>
  </si>
  <si>
    <t>année 3</t>
  </si>
  <si>
    <t>Hypothèses des ventes</t>
  </si>
  <si>
    <t>Quantité vendue</t>
  </si>
  <si>
    <t>compte d'exploitation</t>
  </si>
  <si>
    <t>€</t>
  </si>
  <si>
    <t>Unité</t>
  </si>
  <si>
    <t>pièce</t>
  </si>
  <si>
    <t>quantité produite</t>
  </si>
  <si>
    <t>hypothèses</t>
  </si>
  <si>
    <t>Quantité vendue [unité]</t>
  </si>
  <si>
    <t>Prix de vente/unité [€]</t>
  </si>
  <si>
    <t>Matières premières</t>
  </si>
  <si>
    <t>Transport</t>
  </si>
  <si>
    <t>Main d'œuvre directe</t>
  </si>
  <si>
    <t>Matières consommables</t>
  </si>
  <si>
    <t>Main d'œuvre indirecte</t>
  </si>
  <si>
    <t>Coûts variables [€/unité]</t>
  </si>
  <si>
    <t>Coûts fixes [€/an]</t>
  </si>
  <si>
    <t>Frais de fonctionnement fixes</t>
  </si>
  <si>
    <t>Loyer et autres coûts immobiliers</t>
  </si>
  <si>
    <t>Frais généraux</t>
  </si>
  <si>
    <t>Autres</t>
  </si>
  <si>
    <t>Hypothèses des coûts d'exploitation</t>
  </si>
  <si>
    <t>Hypothèses des besoins de financement</t>
  </si>
  <si>
    <t>investissement 1</t>
  </si>
  <si>
    <t>Investissement [€]</t>
  </si>
  <si>
    <t>investissement 2</t>
  </si>
  <si>
    <t>investissement 3</t>
  </si>
  <si>
    <t>investissement 4</t>
  </si>
  <si>
    <t>Autres hypothèses</t>
  </si>
  <si>
    <t>Impôts et taxes</t>
  </si>
  <si>
    <t>règles de calcul</t>
  </si>
  <si>
    <t>taxe 1</t>
  </si>
  <si>
    <t>taxe 2</t>
  </si>
  <si>
    <t>taxe 3</t>
  </si>
  <si>
    <t>taxe 4</t>
  </si>
  <si>
    <t>Clients</t>
  </si>
  <si>
    <t>Fournisseurs</t>
  </si>
  <si>
    <t>Amortissement [nombre d'années]</t>
  </si>
  <si>
    <t>Délais de paiement [nombre de jours]</t>
  </si>
  <si>
    <t>Divers</t>
  </si>
  <si>
    <t>marge sur frais variable</t>
  </si>
  <si>
    <t>Chiffres d'affaires</t>
  </si>
  <si>
    <t>chiffres d'affaires</t>
  </si>
  <si>
    <t>Amortissements</t>
  </si>
  <si>
    <t xml:space="preserve">   (%  chiffre d'affaires)</t>
  </si>
  <si>
    <t xml:space="preserve">   (% chiffre d'affaires)</t>
  </si>
  <si>
    <t>marge opérationnelle</t>
  </si>
  <si>
    <t>Frais financiers</t>
  </si>
  <si>
    <t>Résultats exceptionnels</t>
  </si>
  <si>
    <t>ligne de crédit 1</t>
  </si>
  <si>
    <t>ligne de crédit 2</t>
  </si>
  <si>
    <t>ligne de crédit 3</t>
  </si>
  <si>
    <t>ligne de crédit 4</t>
  </si>
  <si>
    <t>taux de crédits</t>
  </si>
  <si>
    <t>marge nette avant impôts</t>
  </si>
  <si>
    <t>marge nette après impôts</t>
  </si>
  <si>
    <t>Impôts et taxes (hors impôts sur les bénéfices)</t>
  </si>
  <si>
    <r>
      <t xml:space="preserve">Impôts sur les bénéfices </t>
    </r>
    <r>
      <rPr>
        <sz val="14"/>
        <color rgb="FFFF0000"/>
        <rFont val="Arial Narrow"/>
        <family val="2"/>
      </rPr>
      <t>(attention lire le commentaire de la cellule !)</t>
    </r>
  </si>
  <si>
    <r>
      <t xml:space="preserve">Crédits [€] </t>
    </r>
    <r>
      <rPr>
        <sz val="16"/>
        <color rgb="FFFF0000"/>
        <rFont val="Arial Narrow"/>
        <family val="2"/>
      </rPr>
      <t>(Attention, lire le commentaire de la cellule)</t>
    </r>
  </si>
  <si>
    <t>besoin en fonds de roulement</t>
  </si>
  <si>
    <t>Stock produits finis</t>
  </si>
  <si>
    <t>Délai de paiement client</t>
  </si>
  <si>
    <t>Délai de paiement fournisseurs</t>
  </si>
  <si>
    <t xml:space="preserve">   (en jours d'achat)</t>
  </si>
  <si>
    <t>(en jours de vente)</t>
  </si>
  <si>
    <t>(en jours de production)</t>
  </si>
  <si>
    <t>valorisation du BFR</t>
  </si>
  <si>
    <t>Besoin en fonds de roulement - variation annuelle</t>
  </si>
  <si>
    <t>trésorerie</t>
  </si>
  <si>
    <t>Marge opérationnelle après impôts</t>
  </si>
  <si>
    <t xml:space="preserve">Amortissements des investissements </t>
  </si>
  <si>
    <t>règles de calcul utilisées dans le tableur</t>
  </si>
  <si>
    <t>Provisions</t>
  </si>
  <si>
    <t>Décaissements / Acquisitions d'immobilisation</t>
  </si>
  <si>
    <t>Encaissements / Ventes d'immobilisation</t>
  </si>
  <si>
    <t>à reporter directement sur l'onglet BFR</t>
  </si>
  <si>
    <t>Apports en capitaux [€]</t>
  </si>
  <si>
    <t>actionnaire 1</t>
  </si>
  <si>
    <t>actionnaire 2</t>
  </si>
  <si>
    <t>actionnaire 3</t>
  </si>
  <si>
    <t>actionnaire 4</t>
  </si>
  <si>
    <t>Hypothèses des apports de financement</t>
  </si>
  <si>
    <t>Subventions d'investissement [€]</t>
  </si>
  <si>
    <t>Subventions d'activité [€]</t>
  </si>
  <si>
    <t>autres résultats exceptionnels</t>
  </si>
  <si>
    <t>subvention d'investissement 1</t>
  </si>
  <si>
    <t>subvention d'investissement 2</t>
  </si>
  <si>
    <t>subvention d'investissement 3</t>
  </si>
  <si>
    <t>subvention d'investissement 4</t>
  </si>
  <si>
    <t>subvention d'activité 1</t>
  </si>
  <si>
    <t>subvention d'activité 2</t>
  </si>
  <si>
    <t>subvention d'activité 3</t>
  </si>
  <si>
    <t>subvention d'activité 4</t>
  </si>
  <si>
    <t>Subventions d'investissements</t>
  </si>
  <si>
    <t>Variation de BFR</t>
  </si>
  <si>
    <t>Apports en capitaux</t>
  </si>
  <si>
    <t>Libération de crédits bancaires</t>
  </si>
  <si>
    <t>Cash flow annuel opérationnel</t>
  </si>
  <si>
    <t>Cash flow total annuel</t>
  </si>
  <si>
    <t>Cash flow annuel de lancement d'activité</t>
  </si>
  <si>
    <t>Cash flow cumulé (trésorerie)</t>
  </si>
  <si>
    <t>Appel de capitaux</t>
  </si>
  <si>
    <t>Appel de crédits</t>
  </si>
  <si>
    <t>Subventions d'activité</t>
  </si>
  <si>
    <t>Marge opérationnelle</t>
  </si>
  <si>
    <t>% marge nette / CA</t>
  </si>
  <si>
    <t>% marge opérationnelle / CA</t>
  </si>
  <si>
    <t>Capacité d'autofinancement/CA</t>
  </si>
  <si>
    <t>Capacité d'autofinancement/endettement</t>
  </si>
  <si>
    <t>des commentaires sont adjoints aux cellules jaunes pour préciser comment les remplir</t>
  </si>
  <si>
    <t>Subventions d'investissement</t>
  </si>
  <si>
    <t>Chiffres-clés</t>
  </si>
  <si>
    <t>nota : en convention comptable les dépenses sont négatives et notées entre parenthèses ; les chiffres entre parenthèses sont considérés comme négatif par le tableur.</t>
  </si>
  <si>
    <t>Marge nette après impôts</t>
  </si>
  <si>
    <t>Énergie</t>
  </si>
  <si>
    <t>Autres frais variables hors matières premières, main-d'œuvre directe et transport</t>
  </si>
  <si>
    <t>Stocks matières premières</t>
  </si>
  <si>
    <t>Stocks produits finis et en cours</t>
  </si>
  <si>
    <t>Facture client en attente de paiement</t>
  </si>
  <si>
    <t>Factures fournisseur en attente de paiement</t>
  </si>
  <si>
    <t>Variation du besoin en fonds de roulement</t>
  </si>
  <si>
    <t>Nota : si vous arrêtez votre activité, et vendez tous vos produits finis et vos en cours, vous récupérez l'argent utilisé pour le BFR.</t>
  </si>
  <si>
    <t xml:space="preserve">Stock matières premières et en cours     </t>
  </si>
  <si>
    <r>
      <t>Thierry des Lauriers,</t>
    </r>
    <r>
      <rPr>
        <i/>
        <sz val="10"/>
        <rFont val="Calibri"/>
        <family val="2"/>
      </rPr>
      <t xml:space="preserve"> Réussir votre business plan, </t>
    </r>
    <r>
      <rPr>
        <sz val="10"/>
        <rFont val="Calibri"/>
        <family val="2"/>
      </rPr>
      <t>Eyrolles, 2017</t>
    </r>
  </si>
  <si>
    <t>© Groupe Eyrolles</t>
  </si>
  <si>
    <t>Thierry des Lauriers, Réussir votre business plan, Eyrolles, 2017 – Chapitre 5</t>
  </si>
  <si>
    <r>
      <rPr>
        <sz val="12"/>
        <rFont val="Calibri"/>
        <family val="2"/>
      </rPr>
      <t>©</t>
    </r>
    <r>
      <rPr>
        <sz val="9"/>
        <rFont val="Arial Narrow"/>
        <family val="2"/>
      </rPr>
      <t xml:space="preserve"> Groupe Eyrolles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</si>
</sst>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dd/mm/yy_)"/>
    <numFmt numFmtId="167" formatCode="General_)"/>
    <numFmt numFmtId="168" formatCode="0.0%"/>
    <numFmt numFmtId="169" formatCode="#,##0.0_);\(#,##0.0\)"/>
    <numFmt numFmtId="170" formatCode="#,##0_);\(#,##0\)"/>
    <numFmt numFmtId="171" formatCode="#,##0.0"/>
    <numFmt numFmtId="172" formatCode="_-* #,##0\ _F_-;\-* #,##0\ _F_-;_-* &quot;-&quot;??\ _F_-;_-@_-"/>
    <numFmt numFmtId="173" formatCode="_-* #,##0.00\ [$€-40C]_-;\-* #,##0.00\ [$€-40C]_-;_-* &quot;-&quot;??\ [$€-40C]_-;_-@_-"/>
  </numFmts>
  <fonts count="34">
    <font>
      <sz val="12"/>
      <name val="Arial MT"/>
    </font>
    <font>
      <sz val="10"/>
      <name val="Arial"/>
      <family val="2"/>
    </font>
    <font>
      <sz val="10"/>
      <name val="Arial MT"/>
    </font>
    <font>
      <sz val="12"/>
      <name val="Arial MT"/>
    </font>
    <font>
      <sz val="16"/>
      <name val="Arial MT"/>
    </font>
    <font>
      <sz val="14"/>
      <name val="Arial MT"/>
    </font>
    <font>
      <b/>
      <sz val="14"/>
      <name val="Arial MT"/>
    </font>
    <font>
      <sz val="14"/>
      <name val="DIN-Bold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8"/>
      <name val="Arial Narrow"/>
      <family val="2"/>
    </font>
    <font>
      <sz val="14"/>
      <name val="Arial Narrow"/>
      <family val="2"/>
    </font>
    <font>
      <b/>
      <i/>
      <sz val="14"/>
      <name val="Arial Narrow"/>
      <family val="2"/>
    </font>
    <font>
      <i/>
      <sz val="14"/>
      <name val="Arial Narrow"/>
      <family val="2"/>
    </font>
    <font>
      <sz val="14"/>
      <color indexed="9"/>
      <name val="Arial Narrow"/>
      <family val="2"/>
    </font>
    <font>
      <sz val="14"/>
      <color indexed="10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sz val="14"/>
      <color indexed="56"/>
      <name val="Arial MT"/>
    </font>
    <font>
      <sz val="14"/>
      <color indexed="56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9"/>
      <color indexed="81"/>
      <name val="Tahoma"/>
      <family val="2"/>
    </font>
    <font>
      <sz val="14"/>
      <color rgb="FFFF0000"/>
      <name val="Arial Narrow"/>
      <family val="2"/>
    </font>
    <font>
      <sz val="16"/>
      <color rgb="FFFF0000"/>
      <name val="Arial Narrow"/>
      <family val="2"/>
    </font>
    <font>
      <b/>
      <sz val="14"/>
      <color rgb="FFFF0000"/>
      <name val="Arial Narrow"/>
      <family val="2"/>
    </font>
    <font>
      <sz val="10"/>
      <color rgb="FFFF0000"/>
      <name val="Arial Narrow"/>
      <family val="2"/>
    </font>
    <font>
      <sz val="10"/>
      <name val="Calibri"/>
      <family val="2"/>
    </font>
    <font>
      <i/>
      <sz val="10"/>
      <name val="Calibri"/>
      <family val="2"/>
    </font>
    <font>
      <sz val="12"/>
      <name val="Calibri"/>
      <family val="2"/>
    </font>
    <font>
      <sz val="9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8"/>
      </patternFill>
    </fill>
    <fill>
      <patternFill patternType="solid">
        <fgColor theme="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8"/>
      </patternFill>
    </fill>
  </fills>
  <borders count="6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Fill="1" applyBorder="1"/>
    <xf numFmtId="0" fontId="5" fillId="0" borderId="0" xfId="0" applyFont="1" applyBorder="1"/>
    <xf numFmtId="169" fontId="5" fillId="0" borderId="0" xfId="0" applyNumberFormat="1" applyFont="1" applyBorder="1" applyAlignment="1" applyProtection="1">
      <alignment horizontal="center"/>
    </xf>
    <xf numFmtId="168" fontId="5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5" fillId="0" borderId="0" xfId="0" applyFont="1" applyBorder="1" applyAlignment="1">
      <alignment vertical="center"/>
    </xf>
    <xf numFmtId="10" fontId="5" fillId="0" borderId="0" xfId="3" applyNumberFormat="1" applyFont="1"/>
    <xf numFmtId="9" fontId="5" fillId="0" borderId="0" xfId="3" applyFont="1"/>
    <xf numFmtId="168" fontId="7" fillId="0" borderId="0" xfId="0" applyNumberFormat="1" applyFont="1" applyBorder="1" applyAlignment="1">
      <alignment horizontal="center"/>
    </xf>
    <xf numFmtId="0" fontId="7" fillId="0" borderId="0" xfId="0" applyFont="1"/>
    <xf numFmtId="168" fontId="7" fillId="2" borderId="0" xfId="0" applyNumberFormat="1" applyFont="1" applyFill="1" applyBorder="1" applyAlignment="1" applyProtection="1">
      <alignment horizontal="center"/>
    </xf>
    <xf numFmtId="169" fontId="7" fillId="0" borderId="0" xfId="0" applyNumberFormat="1" applyFont="1" applyBorder="1" applyAlignment="1" applyProtection="1">
      <alignment horizontal="center"/>
    </xf>
    <xf numFmtId="169" fontId="6" fillId="0" borderId="0" xfId="0" applyNumberFormat="1" applyFont="1" applyBorder="1" applyAlignment="1" applyProtection="1">
      <alignment horizontal="center"/>
    </xf>
    <xf numFmtId="10" fontId="5" fillId="0" borderId="0" xfId="3" applyNumberFormat="1" applyFont="1" applyBorder="1"/>
    <xf numFmtId="9" fontId="5" fillId="0" borderId="0" xfId="3" applyFont="1" applyBorder="1"/>
    <xf numFmtId="10" fontId="7" fillId="0" borderId="0" xfId="3" applyNumberFormat="1" applyFont="1" applyBorder="1"/>
    <xf numFmtId="166" fontId="7" fillId="0" borderId="0" xfId="0" applyNumberFormat="1" applyFont="1" applyBorder="1" applyProtection="1"/>
    <xf numFmtId="169" fontId="7" fillId="2" borderId="0" xfId="0" applyNumberFormat="1" applyFont="1" applyFill="1" applyBorder="1" applyAlignment="1" applyProtection="1">
      <alignment horizontal="center"/>
    </xf>
    <xf numFmtId="0" fontId="7" fillId="0" borderId="0" xfId="0" applyFont="1" applyBorder="1" applyAlignment="1">
      <alignment horizontal="centerContinuous"/>
    </xf>
    <xf numFmtId="0" fontId="4" fillId="0" borderId="0" xfId="0" applyFont="1" applyFill="1" applyBorder="1"/>
    <xf numFmtId="0" fontId="14" fillId="3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168" fontId="15" fillId="0" borderId="0" xfId="0" applyNumberFormat="1" applyFont="1" applyBorder="1" applyAlignment="1">
      <alignment horizontal="center" vertical="center"/>
    </xf>
    <xf numFmtId="168" fontId="14" fillId="0" borderId="0" xfId="0" applyNumberFormat="1" applyFont="1" applyBorder="1" applyAlignment="1">
      <alignment horizontal="center" vertical="center"/>
    </xf>
    <xf numFmtId="168" fontId="14" fillId="2" borderId="0" xfId="0" applyNumberFormat="1" applyFont="1" applyFill="1" applyBorder="1" applyAlignment="1" applyProtection="1">
      <alignment horizontal="center" vertical="center"/>
    </xf>
    <xf numFmtId="168" fontId="14" fillId="0" borderId="0" xfId="0" applyNumberFormat="1" applyFont="1" applyFill="1" applyBorder="1" applyAlignment="1" applyProtection="1">
      <alignment horizontal="center" vertical="center"/>
    </xf>
    <xf numFmtId="168" fontId="18" fillId="2" borderId="0" xfId="0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vertical="center"/>
    </xf>
    <xf numFmtId="0" fontId="10" fillId="0" borderId="26" xfId="0" applyFont="1" applyBorder="1" applyAlignment="1">
      <alignment horizontal="left" vertical="center"/>
    </xf>
    <xf numFmtId="168" fontId="9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168" fontId="14" fillId="0" borderId="9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Continuous" vertical="center"/>
    </xf>
    <xf numFmtId="0" fontId="11" fillId="0" borderId="4" xfId="0" applyFont="1" applyBorder="1" applyAlignment="1">
      <alignment horizontal="centerContinuous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Continuous" vertical="center"/>
    </xf>
    <xf numFmtId="0" fontId="14" fillId="0" borderId="34" xfId="0" applyFont="1" applyBorder="1" applyAlignment="1">
      <alignment vertical="center"/>
    </xf>
    <xf numFmtId="169" fontId="14" fillId="0" borderId="34" xfId="0" applyNumberFormat="1" applyFont="1" applyBorder="1" applyAlignment="1" applyProtection="1">
      <alignment vertical="center"/>
    </xf>
    <xf numFmtId="169" fontId="14" fillId="0" borderId="33" xfId="0" applyNumberFormat="1" applyFont="1" applyBorder="1" applyAlignment="1" applyProtection="1">
      <alignment vertical="center"/>
    </xf>
    <xf numFmtId="169" fontId="14" fillId="0" borderId="0" xfId="0" applyNumberFormat="1" applyFont="1" applyAlignment="1" applyProtection="1">
      <alignment vertical="center"/>
    </xf>
    <xf numFmtId="0" fontId="11" fillId="2" borderId="2" xfId="0" applyFont="1" applyFill="1" applyBorder="1" applyAlignment="1">
      <alignment horizontal="centerContinuous" vertical="center"/>
    </xf>
    <xf numFmtId="0" fontId="14" fillId="2" borderId="14" xfId="0" applyFont="1" applyFill="1" applyBorder="1" applyAlignment="1">
      <alignment horizontal="centerContinuous" vertical="center"/>
    </xf>
    <xf numFmtId="0" fontId="14" fillId="0" borderId="17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14" fillId="0" borderId="37" xfId="0" applyFont="1" applyBorder="1" applyAlignment="1">
      <alignment horizontal="center" vertical="center"/>
    </xf>
    <xf numFmtId="169" fontId="14" fillId="0" borderId="37" xfId="0" applyNumberFormat="1" applyFont="1" applyBorder="1" applyAlignment="1" applyProtection="1">
      <alignment vertical="center"/>
    </xf>
    <xf numFmtId="0" fontId="11" fillId="0" borderId="7" xfId="0" applyFont="1" applyBorder="1" applyAlignment="1">
      <alignment horizontal="left" vertical="center"/>
    </xf>
    <xf numFmtId="0" fontId="14" fillId="0" borderId="24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171" fontId="14" fillId="0" borderId="23" xfId="0" applyNumberFormat="1" applyFont="1" applyBorder="1" applyAlignment="1" applyProtection="1">
      <alignment vertical="center"/>
    </xf>
    <xf numFmtId="168" fontId="14" fillId="4" borderId="12" xfId="0" applyNumberFormat="1" applyFont="1" applyFill="1" applyBorder="1" applyAlignment="1" applyProtection="1">
      <alignment horizontal="center" vertical="center"/>
    </xf>
    <xf numFmtId="169" fontId="14" fillId="4" borderId="25" xfId="0" applyNumberFormat="1" applyFont="1" applyFill="1" applyBorder="1" applyAlignment="1" applyProtection="1">
      <alignment horizontal="center" vertical="center"/>
    </xf>
    <xf numFmtId="168" fontId="14" fillId="4" borderId="40" xfId="0" applyNumberFormat="1" applyFont="1" applyFill="1" applyBorder="1" applyAlignment="1">
      <alignment horizontal="center" vertical="center"/>
    </xf>
    <xf numFmtId="169" fontId="14" fillId="4" borderId="41" xfId="0" applyNumberFormat="1" applyFont="1" applyFill="1" applyBorder="1" applyAlignment="1" applyProtection="1">
      <alignment horizontal="center" vertical="center"/>
    </xf>
    <xf numFmtId="0" fontId="21" fillId="0" borderId="0" xfId="0" applyFont="1" applyBorder="1" applyAlignment="1">
      <alignment horizontal="left" vertical="center"/>
    </xf>
    <xf numFmtId="170" fontId="14" fillId="4" borderId="34" xfId="0" applyNumberFormat="1" applyFont="1" applyFill="1" applyBorder="1" applyAlignment="1" applyProtection="1">
      <alignment vertical="center"/>
    </xf>
    <xf numFmtId="170" fontId="14" fillId="4" borderId="37" xfId="0" applyNumberFormat="1" applyFont="1" applyFill="1" applyBorder="1" applyAlignment="1" applyProtection="1">
      <alignment vertical="center"/>
    </xf>
    <xf numFmtId="170" fontId="14" fillId="4" borderId="24" xfId="0" applyNumberFormat="1" applyFont="1" applyFill="1" applyBorder="1" applyAlignment="1" applyProtection="1">
      <alignment vertical="center"/>
    </xf>
    <xf numFmtId="170" fontId="11" fillId="5" borderId="43" xfId="0" applyNumberFormat="1" applyFont="1" applyFill="1" applyBorder="1" applyAlignment="1" applyProtection="1">
      <alignment vertical="center"/>
    </xf>
    <xf numFmtId="170" fontId="11" fillId="5" borderId="44" xfId="0" applyNumberFormat="1" applyFont="1" applyFill="1" applyBorder="1" applyAlignment="1" applyProtection="1">
      <alignment vertical="center"/>
    </xf>
    <xf numFmtId="170" fontId="14" fillId="5" borderId="16" xfId="0" applyNumberFormat="1" applyFont="1" applyFill="1" applyBorder="1" applyAlignment="1" applyProtection="1">
      <alignment vertical="center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3" fontId="11" fillId="11" borderId="12" xfId="0" applyNumberFormat="1" applyFont="1" applyFill="1" applyBorder="1" applyAlignment="1">
      <alignment horizontal="center" vertical="center"/>
    </xf>
    <xf numFmtId="169" fontId="14" fillId="11" borderId="15" xfId="0" applyNumberFormat="1" applyFont="1" applyFill="1" applyBorder="1" applyAlignment="1" applyProtection="1">
      <alignment horizontal="center" vertical="center"/>
    </xf>
    <xf numFmtId="169" fontId="14" fillId="11" borderId="16" xfId="0" applyNumberFormat="1" applyFont="1" applyFill="1" applyBorder="1" applyAlignment="1" applyProtection="1">
      <alignment horizontal="center" vertical="center"/>
    </xf>
    <xf numFmtId="0" fontId="12" fillId="0" borderId="0" xfId="0" applyFont="1" applyBorder="1"/>
    <xf numFmtId="0" fontId="9" fillId="0" borderId="9" xfId="0" applyFont="1" applyBorder="1"/>
    <xf numFmtId="0" fontId="9" fillId="0" borderId="31" xfId="0" applyFont="1" applyBorder="1"/>
    <xf numFmtId="0" fontId="9" fillId="0" borderId="0" xfId="0" applyFont="1" applyBorder="1"/>
    <xf numFmtId="0" fontId="9" fillId="0" borderId="30" xfId="0" applyFont="1" applyBorder="1"/>
    <xf numFmtId="0" fontId="20" fillId="0" borderId="0" xfId="0" applyFont="1" applyBorder="1"/>
    <xf numFmtId="0" fontId="20" fillId="0" borderId="1" xfId="0" applyFont="1" applyBorder="1"/>
    <xf numFmtId="0" fontId="19" fillId="9" borderId="0" xfId="0" applyFont="1" applyFill="1" applyBorder="1" applyAlignment="1">
      <alignment horizontal="center"/>
    </xf>
    <xf numFmtId="0" fontId="20" fillId="0" borderId="30" xfId="0" applyFont="1" applyBorder="1"/>
    <xf numFmtId="0" fontId="14" fillId="0" borderId="0" xfId="0" applyFont="1" applyBorder="1"/>
    <xf numFmtId="0" fontId="14" fillId="0" borderId="1" xfId="0" applyFont="1" applyBorder="1"/>
    <xf numFmtId="0" fontId="14" fillId="0" borderId="30" xfId="0" applyFont="1" applyBorder="1"/>
    <xf numFmtId="0" fontId="11" fillId="0" borderId="27" xfId="0" applyFont="1" applyBorder="1" applyAlignment="1">
      <alignment horizontal="left"/>
    </xf>
    <xf numFmtId="0" fontId="14" fillId="0" borderId="9" xfId="0" applyFont="1" applyBorder="1" applyAlignment="1">
      <alignment horizontal="centerContinuous"/>
    </xf>
    <xf numFmtId="0" fontId="14" fillId="0" borderId="3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0" xfId="0" applyFont="1" applyBorder="1" applyAlignment="1">
      <alignment horizontal="centerContinuous"/>
    </xf>
    <xf numFmtId="0" fontId="14" fillId="0" borderId="3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7" borderId="0" xfId="0" applyFont="1" applyFill="1" applyBorder="1" applyAlignment="1">
      <alignment horizontal="left"/>
    </xf>
    <xf numFmtId="0" fontId="19" fillId="7" borderId="11" xfId="0" applyFont="1" applyFill="1" applyBorder="1" applyAlignment="1">
      <alignment horizontal="center" vertical="center"/>
    </xf>
    <xf numFmtId="3" fontId="20" fillId="7" borderId="41" xfId="0" applyNumberFormat="1" applyFont="1" applyFill="1" applyBorder="1" applyAlignment="1">
      <alignment vertical="center"/>
    </xf>
    <xf numFmtId="173" fontId="20" fillId="7" borderId="28" xfId="2" applyNumberFormat="1" applyFont="1" applyFill="1" applyBorder="1" applyAlignment="1">
      <alignment vertical="center"/>
    </xf>
    <xf numFmtId="167" fontId="20" fillId="0" borderId="0" xfId="0" applyNumberFormat="1" applyFont="1" applyBorder="1" applyProtection="1"/>
    <xf numFmtId="0" fontId="11" fillId="0" borderId="27" xfId="0" applyFont="1" applyBorder="1"/>
    <xf numFmtId="0" fontId="14" fillId="0" borderId="9" xfId="0" applyFont="1" applyBorder="1"/>
    <xf numFmtId="0" fontId="14" fillId="0" borderId="31" xfId="0" applyFont="1" applyBorder="1"/>
    <xf numFmtId="0" fontId="11" fillId="0" borderId="1" xfId="0" applyFont="1" applyBorder="1"/>
    <xf numFmtId="0" fontId="19" fillId="11" borderId="11" xfId="0" applyFont="1" applyFill="1" applyBorder="1" applyAlignment="1">
      <alignment horizontal="center" vertical="center"/>
    </xf>
    <xf numFmtId="3" fontId="19" fillId="0" borderId="41" xfId="0" applyNumberFormat="1" applyFont="1" applyFill="1" applyBorder="1" applyAlignment="1">
      <alignment vertical="center"/>
    </xf>
    <xf numFmtId="0" fontId="20" fillId="7" borderId="0" xfId="0" applyFont="1" applyFill="1" applyBorder="1"/>
    <xf numFmtId="173" fontId="20" fillId="7" borderId="41" xfId="2" applyNumberFormat="1" applyFont="1" applyFill="1" applyBorder="1" applyAlignment="1">
      <alignment vertical="center"/>
    </xf>
    <xf numFmtId="168" fontId="20" fillId="0" borderId="41" xfId="3" applyNumberFormat="1" applyFont="1" applyFill="1" applyBorder="1" applyAlignment="1">
      <alignment vertical="center"/>
    </xf>
    <xf numFmtId="168" fontId="20" fillId="0" borderId="41" xfId="3" applyNumberFormat="1" applyFont="1" applyFill="1" applyBorder="1" applyAlignment="1">
      <alignment horizontal="center" vertical="center"/>
    </xf>
    <xf numFmtId="0" fontId="14" fillId="0" borderId="26" xfId="0" applyFont="1" applyBorder="1"/>
    <xf numFmtId="0" fontId="14" fillId="0" borderId="8" xfId="0" applyFont="1" applyBorder="1"/>
    <xf numFmtId="0" fontId="14" fillId="0" borderId="47" xfId="0" applyFont="1" applyBorder="1"/>
    <xf numFmtId="0" fontId="20" fillId="0" borderId="0" xfId="0" applyFont="1" applyFill="1" applyBorder="1"/>
    <xf numFmtId="0" fontId="20" fillId="0" borderId="1" xfId="0" applyFont="1" applyFill="1" applyBorder="1"/>
    <xf numFmtId="173" fontId="20" fillId="0" borderId="1" xfId="2" applyNumberFormat="1" applyFont="1" applyFill="1" applyBorder="1" applyAlignment="1">
      <alignment horizontal="center" vertical="center"/>
    </xf>
    <xf numFmtId="173" fontId="20" fillId="0" borderId="0" xfId="2" applyNumberFormat="1" applyFont="1" applyFill="1" applyBorder="1" applyAlignment="1">
      <alignment horizontal="center" vertical="center"/>
    </xf>
    <xf numFmtId="173" fontId="20" fillId="0" borderId="30" xfId="2" applyNumberFormat="1" applyFont="1" applyFill="1" applyBorder="1" applyAlignment="1">
      <alignment horizontal="center" vertical="center"/>
    </xf>
    <xf numFmtId="0" fontId="14" fillId="0" borderId="30" xfId="0" applyFont="1" applyFill="1" applyBorder="1"/>
    <xf numFmtId="0" fontId="9" fillId="0" borderId="1" xfId="0" applyFont="1" applyBorder="1" applyAlignment="1">
      <alignment horizontal="left" vertical="center" indent="1"/>
    </xf>
    <xf numFmtId="169" fontId="9" fillId="4" borderId="41" xfId="0" applyNumberFormat="1" applyFont="1" applyFill="1" applyBorder="1" applyAlignment="1" applyProtection="1">
      <alignment horizontal="center" vertical="center"/>
    </xf>
    <xf numFmtId="168" fontId="9" fillId="4" borderId="40" xfId="0" applyNumberFormat="1" applyFont="1" applyFill="1" applyBorder="1" applyAlignment="1">
      <alignment horizontal="center" vertical="center"/>
    </xf>
    <xf numFmtId="169" fontId="9" fillId="11" borderId="16" xfId="0" applyNumberFormat="1" applyFont="1" applyFill="1" applyBorder="1" applyAlignment="1" applyProtection="1">
      <alignment horizontal="center" vertical="center"/>
    </xf>
    <xf numFmtId="169" fontId="9" fillId="11" borderId="18" xfId="0" applyNumberFormat="1" applyFont="1" applyFill="1" applyBorder="1" applyAlignment="1" applyProtection="1">
      <alignment horizontal="center" vertical="center"/>
    </xf>
    <xf numFmtId="173" fontId="20" fillId="13" borderId="41" xfId="2" applyNumberFormat="1" applyFont="1" applyFill="1" applyBorder="1" applyAlignment="1">
      <alignment vertical="center"/>
    </xf>
    <xf numFmtId="168" fontId="20" fillId="13" borderId="41" xfId="3" applyNumberFormat="1" applyFont="1" applyFill="1" applyBorder="1" applyAlignment="1">
      <alignment vertical="center"/>
    </xf>
    <xf numFmtId="168" fontId="20" fillId="13" borderId="41" xfId="3" applyNumberFormat="1" applyFont="1" applyFill="1" applyBorder="1" applyAlignment="1">
      <alignment horizontal="center" vertical="center"/>
    </xf>
    <xf numFmtId="169" fontId="14" fillId="13" borderId="15" xfId="0" applyNumberFormat="1" applyFont="1" applyFill="1" applyBorder="1" applyAlignment="1" applyProtection="1">
      <alignment horizontal="center" vertical="center"/>
    </xf>
    <xf numFmtId="169" fontId="14" fillId="13" borderId="16" xfId="0" applyNumberFormat="1" applyFont="1" applyFill="1" applyBorder="1" applyAlignment="1" applyProtection="1">
      <alignment horizontal="center" vertical="center"/>
    </xf>
    <xf numFmtId="169" fontId="9" fillId="13" borderId="16" xfId="0" applyNumberFormat="1" applyFont="1" applyFill="1" applyBorder="1" applyAlignment="1" applyProtection="1">
      <alignment horizontal="center" vertical="center"/>
    </xf>
    <xf numFmtId="169" fontId="14" fillId="4" borderId="51" xfId="0" applyNumberFormat="1" applyFont="1" applyFill="1" applyBorder="1" applyAlignment="1" applyProtection="1">
      <alignment horizontal="center" vertical="center"/>
    </xf>
    <xf numFmtId="168" fontId="14" fillId="4" borderId="52" xfId="0" applyNumberFormat="1" applyFont="1" applyFill="1" applyBorder="1" applyAlignment="1" applyProtection="1">
      <alignment horizontal="center" vertical="center"/>
    </xf>
    <xf numFmtId="9" fontId="20" fillId="7" borderId="41" xfId="3" applyFont="1" applyFill="1" applyBorder="1" applyAlignment="1">
      <alignment vertical="center"/>
    </xf>
    <xf numFmtId="0" fontId="11" fillId="2" borderId="26" xfId="0" applyFont="1" applyFill="1" applyBorder="1" applyAlignment="1">
      <alignment horizontal="left" vertical="center"/>
    </xf>
    <xf numFmtId="0" fontId="12" fillId="2" borderId="22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left" vertical="center"/>
    </xf>
    <xf numFmtId="168" fontId="10" fillId="0" borderId="0" xfId="0" applyNumberFormat="1" applyFont="1" applyBorder="1" applyAlignment="1">
      <alignment horizontal="center" vertical="center"/>
    </xf>
    <xf numFmtId="10" fontId="2" fillId="0" borderId="0" xfId="3" applyNumberFormat="1" applyFont="1"/>
    <xf numFmtId="169" fontId="9" fillId="7" borderId="16" xfId="0" applyNumberFormat="1" applyFont="1" applyFill="1" applyBorder="1" applyAlignment="1" applyProtection="1">
      <alignment horizontal="center" vertical="center"/>
    </xf>
    <xf numFmtId="169" fontId="14" fillId="7" borderId="16" xfId="0" applyNumberFormat="1" applyFont="1" applyFill="1" applyBorder="1" applyAlignment="1" applyProtection="1">
      <alignment horizontal="center" vertical="center"/>
    </xf>
    <xf numFmtId="168" fontId="14" fillId="4" borderId="54" xfId="0" applyNumberFormat="1" applyFont="1" applyFill="1" applyBorder="1" applyAlignment="1" applyProtection="1">
      <alignment horizontal="center" vertical="center"/>
    </xf>
    <xf numFmtId="168" fontId="14" fillId="4" borderId="55" xfId="0" applyNumberFormat="1" applyFont="1" applyFill="1" applyBorder="1" applyAlignment="1" applyProtection="1">
      <alignment horizontal="center" vertical="center"/>
    </xf>
    <xf numFmtId="169" fontId="14" fillId="4" borderId="11" xfId="0" applyNumberFormat="1" applyFont="1" applyFill="1" applyBorder="1" applyAlignment="1" applyProtection="1">
      <alignment horizontal="center" vertical="center"/>
    </xf>
    <xf numFmtId="168" fontId="14" fillId="4" borderId="42" xfId="0" applyNumberFormat="1" applyFont="1" applyFill="1" applyBorder="1" applyAlignment="1">
      <alignment horizontal="center" vertical="center"/>
    </xf>
    <xf numFmtId="168" fontId="17" fillId="0" borderId="28" xfId="0" applyNumberFormat="1" applyFont="1" applyFill="1" applyBorder="1" applyAlignment="1" applyProtection="1">
      <alignment horizontal="center" vertical="center"/>
    </xf>
    <xf numFmtId="168" fontId="14" fillId="0" borderId="29" xfId="0" applyNumberFormat="1" applyFont="1" applyFill="1" applyBorder="1" applyAlignment="1">
      <alignment horizontal="center" vertical="center"/>
    </xf>
    <xf numFmtId="168" fontId="15" fillId="0" borderId="34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169" fontId="14" fillId="4" borderId="10" xfId="0" applyNumberFormat="1" applyFont="1" applyFill="1" applyBorder="1" applyAlignment="1" applyProtection="1">
      <alignment horizontal="center" vertical="center"/>
    </xf>
    <xf numFmtId="0" fontId="11" fillId="0" borderId="27" xfId="0" applyFont="1" applyBorder="1" applyAlignment="1">
      <alignment horizontal="left" vertical="center"/>
    </xf>
    <xf numFmtId="168" fontId="16" fillId="0" borderId="9" xfId="0" applyNumberFormat="1" applyFont="1" applyBorder="1" applyAlignment="1">
      <alignment horizontal="center" vertical="center"/>
    </xf>
    <xf numFmtId="169" fontId="14" fillId="13" borderId="10" xfId="0" applyNumberFormat="1" applyFont="1" applyFill="1" applyBorder="1" applyAlignment="1" applyProtection="1">
      <alignment horizontal="center" vertical="center"/>
    </xf>
    <xf numFmtId="168" fontId="16" fillId="0" borderId="8" xfId="0" applyNumberFormat="1" applyFont="1" applyBorder="1" applyAlignment="1">
      <alignment horizontal="center" vertical="center"/>
    </xf>
    <xf numFmtId="168" fontId="14" fillId="13" borderId="12" xfId="0" applyNumberFormat="1" applyFont="1" applyFill="1" applyBorder="1" applyAlignment="1" applyProtection="1">
      <alignment horizontal="center" vertical="center"/>
    </xf>
    <xf numFmtId="0" fontId="9" fillId="11" borderId="1" xfId="0" applyFont="1" applyFill="1" applyBorder="1" applyAlignment="1">
      <alignment horizontal="left" vertical="center" indent="1"/>
    </xf>
    <xf numFmtId="0" fontId="19" fillId="0" borderId="11" xfId="0" applyFont="1" applyFill="1" applyBorder="1" applyAlignment="1">
      <alignment horizontal="center" vertical="center"/>
    </xf>
    <xf numFmtId="0" fontId="14" fillId="10" borderId="15" xfId="0" applyFont="1" applyFill="1" applyBorder="1" applyAlignment="1">
      <alignment horizontal="center" vertical="center"/>
    </xf>
    <xf numFmtId="3" fontId="11" fillId="4" borderId="22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14" fillId="3" borderId="15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168" fontId="22" fillId="0" borderId="0" xfId="0" applyNumberFormat="1" applyFont="1" applyBorder="1" applyAlignment="1">
      <alignment horizontal="left" vertical="center"/>
    </xf>
    <xf numFmtId="0" fontId="14" fillId="0" borderId="4" xfId="0" applyFont="1" applyBorder="1" applyAlignment="1">
      <alignment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34" xfId="0" quotePrefix="1" applyFont="1" applyBorder="1" applyAlignment="1">
      <alignment horizontal="right" vertical="center" wrapText="1"/>
    </xf>
    <xf numFmtId="0" fontId="14" fillId="0" borderId="6" xfId="0" applyFont="1" applyBorder="1" applyAlignment="1">
      <alignment horizontal="righ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right" vertical="center" wrapText="1"/>
    </xf>
    <xf numFmtId="0" fontId="14" fillId="10" borderId="36" xfId="0" applyFont="1" applyFill="1" applyBorder="1" applyAlignment="1">
      <alignment horizontal="center" vertical="center"/>
    </xf>
    <xf numFmtId="0" fontId="14" fillId="0" borderId="32" xfId="0" applyFont="1" applyBorder="1" applyAlignment="1">
      <alignment vertical="center"/>
    </xf>
    <xf numFmtId="0" fontId="14" fillId="0" borderId="56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23" xfId="0" quotePrefix="1" applyFont="1" applyBorder="1" applyAlignment="1">
      <alignment horizontal="right" vertical="center" wrapText="1"/>
    </xf>
    <xf numFmtId="169" fontId="14" fillId="0" borderId="23" xfId="0" applyNumberFormat="1" applyFont="1" applyBorder="1" applyAlignment="1" applyProtection="1">
      <alignment vertical="center"/>
    </xf>
    <xf numFmtId="170" fontId="14" fillId="6" borderId="23" xfId="0" applyNumberFormat="1" applyFont="1" applyFill="1" applyBorder="1" applyAlignment="1" applyProtection="1">
      <alignment vertical="center"/>
    </xf>
    <xf numFmtId="170" fontId="14" fillId="6" borderId="34" xfId="0" applyNumberFormat="1" applyFont="1" applyFill="1" applyBorder="1" applyAlignment="1" applyProtection="1">
      <alignment vertical="center"/>
    </xf>
    <xf numFmtId="170" fontId="14" fillId="6" borderId="33" xfId="0" applyNumberFormat="1" applyFont="1" applyFill="1" applyBorder="1" applyAlignment="1" applyProtection="1">
      <alignment vertical="center"/>
    </xf>
    <xf numFmtId="0" fontId="14" fillId="0" borderId="45" xfId="0" applyFont="1" applyBorder="1" applyAlignment="1">
      <alignment vertical="center"/>
    </xf>
    <xf numFmtId="0" fontId="11" fillId="0" borderId="3" xfId="0" applyFont="1" applyBorder="1" applyAlignment="1">
      <alignment horizontal="left" vertical="center"/>
    </xf>
    <xf numFmtId="171" fontId="14" fillId="7" borderId="34" xfId="0" applyNumberFormat="1" applyFont="1" applyFill="1" applyBorder="1" applyAlignment="1" applyProtection="1">
      <alignment vertical="center"/>
    </xf>
    <xf numFmtId="0" fontId="11" fillId="0" borderId="2" xfId="0" applyFont="1" applyBorder="1" applyAlignment="1">
      <alignment horizontal="left" vertical="center"/>
    </xf>
    <xf numFmtId="170" fontId="11" fillId="5" borderId="15" xfId="0" applyNumberFormat="1" applyFont="1" applyFill="1" applyBorder="1" applyAlignment="1" applyProtection="1">
      <alignment vertical="center"/>
    </xf>
    <xf numFmtId="169" fontId="14" fillId="13" borderId="0" xfId="0" applyNumberFormat="1" applyFont="1" applyFill="1" applyBorder="1" applyAlignment="1" applyProtection="1">
      <alignment horizontal="center" vertical="center"/>
    </xf>
    <xf numFmtId="169" fontId="14" fillId="7" borderId="0" xfId="0" applyNumberFormat="1" applyFont="1" applyFill="1" applyBorder="1" applyAlignment="1" applyProtection="1">
      <alignment horizontal="center" vertical="center"/>
    </xf>
    <xf numFmtId="0" fontId="14" fillId="0" borderId="34" xfId="0" applyFont="1" applyBorder="1" applyAlignment="1">
      <alignment horizontal="left" vertical="center" wrapText="1"/>
    </xf>
    <xf numFmtId="170" fontId="14" fillId="14" borderId="16" xfId="0" applyNumberFormat="1" applyFont="1" applyFill="1" applyBorder="1" applyAlignment="1" applyProtection="1">
      <alignment vertical="center"/>
    </xf>
    <xf numFmtId="0" fontId="11" fillId="0" borderId="1" xfId="0" applyFont="1" applyBorder="1" applyAlignment="1">
      <alignment horizontal="left"/>
    </xf>
    <xf numFmtId="0" fontId="14" fillId="9" borderId="0" xfId="0" applyFont="1" applyFill="1" applyBorder="1" applyAlignment="1">
      <alignment horizontal="left"/>
    </xf>
    <xf numFmtId="0" fontId="19" fillId="0" borderId="1" xfId="0" applyFont="1" applyBorder="1"/>
    <xf numFmtId="168" fontId="20" fillId="4" borderId="41" xfId="3" applyNumberFormat="1" applyFont="1" applyFill="1" applyBorder="1" applyAlignment="1">
      <alignment horizontal="center" vertical="center"/>
    </xf>
    <xf numFmtId="0" fontId="11" fillId="0" borderId="26" xfId="0" applyFont="1" applyBorder="1"/>
    <xf numFmtId="165" fontId="20" fillId="4" borderId="41" xfId="1" applyFont="1" applyFill="1" applyBorder="1" applyAlignment="1">
      <alignment horizontal="center" vertical="center"/>
    </xf>
    <xf numFmtId="3" fontId="20" fillId="4" borderId="41" xfId="0" applyNumberFormat="1" applyFont="1" applyFill="1" applyBorder="1" applyAlignment="1">
      <alignment horizontal="center" vertical="center"/>
    </xf>
    <xf numFmtId="9" fontId="20" fillId="4" borderId="41" xfId="3" applyFont="1" applyFill="1" applyBorder="1" applyAlignment="1">
      <alignment horizontal="center" vertical="center"/>
    </xf>
    <xf numFmtId="3" fontId="19" fillId="4" borderId="41" xfId="0" applyNumberFormat="1" applyFont="1" applyFill="1" applyBorder="1" applyAlignment="1">
      <alignment horizontal="center" vertical="center"/>
    </xf>
    <xf numFmtId="3" fontId="19" fillId="12" borderId="41" xfId="0" applyNumberFormat="1" applyFont="1" applyFill="1" applyBorder="1" applyAlignment="1">
      <alignment horizontal="center" vertical="center"/>
    </xf>
    <xf numFmtId="170" fontId="11" fillId="4" borderId="41" xfId="0" applyNumberFormat="1" applyFont="1" applyFill="1" applyBorder="1" applyAlignment="1" applyProtection="1">
      <alignment horizontal="center" vertical="center"/>
    </xf>
    <xf numFmtId="170" fontId="11" fillId="4" borderId="28" xfId="0" applyNumberFormat="1" applyFont="1" applyFill="1" applyBorder="1" applyAlignment="1" applyProtection="1">
      <alignment horizontal="center" vertical="center"/>
    </xf>
    <xf numFmtId="3" fontId="20" fillId="9" borderId="28" xfId="0" applyNumberFormat="1" applyFont="1" applyFill="1" applyBorder="1" applyAlignment="1">
      <alignment horizontal="center" vertical="center"/>
    </xf>
    <xf numFmtId="3" fontId="20" fillId="12" borderId="41" xfId="0" applyNumberFormat="1" applyFont="1" applyFill="1" applyBorder="1" applyAlignment="1">
      <alignment horizontal="center" vertical="center"/>
    </xf>
    <xf numFmtId="0" fontId="20" fillId="12" borderId="41" xfId="0" applyFont="1" applyFill="1" applyBorder="1" applyAlignment="1">
      <alignment horizontal="center" vertical="center"/>
    </xf>
    <xf numFmtId="4" fontId="20" fillId="4" borderId="41" xfId="0" applyNumberFormat="1" applyFont="1" applyFill="1" applyBorder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justify" vertical="center"/>
    </xf>
    <xf numFmtId="0" fontId="26" fillId="0" borderId="1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8" fillId="7" borderId="1" xfId="0" applyFont="1" applyFill="1" applyBorder="1" applyAlignment="1">
      <alignment horizontal="center"/>
    </xf>
    <xf numFmtId="0" fontId="28" fillId="7" borderId="0" xfId="0" applyFont="1" applyFill="1" applyBorder="1" applyAlignment="1">
      <alignment horizontal="center"/>
    </xf>
    <xf numFmtId="0" fontId="28" fillId="7" borderId="34" xfId="0" applyFont="1" applyFill="1" applyBorder="1" applyAlignment="1">
      <alignment horizontal="center"/>
    </xf>
    <xf numFmtId="0" fontId="28" fillId="8" borderId="1" xfId="0" applyFont="1" applyFill="1" applyBorder="1" applyAlignment="1">
      <alignment horizontal="center"/>
    </xf>
    <xf numFmtId="0" fontId="28" fillId="8" borderId="0" xfId="0" applyFont="1" applyFill="1" applyBorder="1" applyAlignment="1">
      <alignment horizontal="center"/>
    </xf>
    <xf numFmtId="0" fontId="28" fillId="8" borderId="34" xfId="0" applyFont="1" applyFill="1" applyBorder="1" applyAlignment="1">
      <alignment horizontal="center"/>
    </xf>
    <xf numFmtId="0" fontId="29" fillId="0" borderId="19" xfId="0" applyFont="1" applyBorder="1" applyAlignment="1">
      <alignment horizontal="center" wrapText="1"/>
    </xf>
    <xf numFmtId="0" fontId="29" fillId="0" borderId="20" xfId="0" applyFont="1" applyBorder="1" applyAlignment="1">
      <alignment horizontal="center" wrapText="1"/>
    </xf>
    <xf numFmtId="0" fontId="29" fillId="0" borderId="33" xfId="0" applyFont="1" applyBorder="1" applyAlignment="1">
      <alignment horizontal="center" wrapText="1"/>
    </xf>
    <xf numFmtId="0" fontId="13" fillId="0" borderId="17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0" fontId="14" fillId="7" borderId="49" xfId="0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3" fontId="19" fillId="0" borderId="30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172" fontId="20" fillId="7" borderId="1" xfId="1" applyNumberFormat="1" applyFont="1" applyFill="1" applyBorder="1" applyAlignment="1">
      <alignment vertical="center"/>
    </xf>
    <xf numFmtId="172" fontId="20" fillId="7" borderId="0" xfId="1" applyNumberFormat="1" applyFont="1" applyFill="1" applyBorder="1" applyAlignment="1">
      <alignment vertical="center"/>
    </xf>
    <xf numFmtId="172" fontId="20" fillId="7" borderId="30" xfId="1" applyNumberFormat="1" applyFont="1" applyFill="1" applyBorder="1" applyAlignment="1">
      <alignment vertical="center"/>
    </xf>
    <xf numFmtId="173" fontId="20" fillId="7" borderId="1" xfId="2" applyNumberFormat="1" applyFont="1" applyFill="1" applyBorder="1" applyAlignment="1">
      <alignment horizontal="center" vertical="center"/>
    </xf>
    <xf numFmtId="173" fontId="20" fillId="7" borderId="0" xfId="2" applyNumberFormat="1" applyFont="1" applyFill="1" applyBorder="1" applyAlignment="1">
      <alignment horizontal="center" vertical="center"/>
    </xf>
    <xf numFmtId="173" fontId="20" fillId="7" borderId="30" xfId="2" applyNumberFormat="1" applyFont="1" applyFill="1" applyBorder="1" applyAlignment="1">
      <alignment horizontal="center" vertical="center"/>
    </xf>
    <xf numFmtId="173" fontId="20" fillId="0" borderId="1" xfId="2" applyNumberFormat="1" applyFont="1" applyFill="1" applyBorder="1" applyAlignment="1">
      <alignment horizontal="center" vertical="center"/>
    </xf>
    <xf numFmtId="173" fontId="20" fillId="0" borderId="0" xfId="2" applyNumberFormat="1" applyFont="1" applyFill="1" applyBorder="1" applyAlignment="1">
      <alignment horizontal="center" vertical="center"/>
    </xf>
    <xf numFmtId="173" fontId="20" fillId="0" borderId="30" xfId="2" applyNumberFormat="1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14" fillId="9" borderId="14" xfId="0" applyFont="1" applyFill="1" applyBorder="1" applyAlignment="1">
      <alignment horizontal="center" vertical="center"/>
    </xf>
    <xf numFmtId="0" fontId="14" fillId="9" borderId="49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26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1" fillId="0" borderId="48" xfId="0" applyFont="1" applyBorder="1" applyAlignment="1">
      <alignment horizontal="left" vertical="center"/>
    </xf>
    <xf numFmtId="0" fontId="11" fillId="0" borderId="50" xfId="0" applyFont="1" applyBorder="1" applyAlignment="1">
      <alignment horizontal="left" vertical="center"/>
    </xf>
    <xf numFmtId="0" fontId="11" fillId="2" borderId="27" xfId="0" applyFont="1" applyFill="1" applyBorder="1" applyAlignment="1">
      <alignment horizontal="left" vertical="center"/>
    </xf>
    <xf numFmtId="0" fontId="11" fillId="2" borderId="53" xfId="0" applyFont="1" applyFill="1" applyBorder="1" applyAlignment="1">
      <alignment horizontal="left" vertical="center"/>
    </xf>
    <xf numFmtId="0" fontId="14" fillId="11" borderId="57" xfId="0" applyFont="1" applyFill="1" applyBorder="1" applyAlignment="1">
      <alignment horizontal="center" vertical="center"/>
    </xf>
    <xf numFmtId="0" fontId="14" fillId="11" borderId="14" xfId="0" applyFont="1" applyFill="1" applyBorder="1" applyAlignment="1">
      <alignment horizontal="center" vertical="center"/>
    </xf>
    <xf numFmtId="0" fontId="14" fillId="11" borderId="49" xfId="0" applyFont="1" applyFill="1" applyBorder="1" applyAlignment="1">
      <alignment horizontal="center" vertical="center"/>
    </xf>
    <xf numFmtId="0" fontId="14" fillId="11" borderId="58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33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2" xfId="0" applyFont="1" applyFill="1" applyBorder="1" applyAlignment="1">
      <alignment horizontal="left" vertical="center" wrapText="1"/>
    </xf>
    <xf numFmtId="0" fontId="14" fillId="11" borderId="35" xfId="0" applyFont="1" applyFill="1" applyBorder="1" applyAlignment="1">
      <alignment horizontal="center" vertical="center"/>
    </xf>
    <xf numFmtId="0" fontId="14" fillId="11" borderId="59" xfId="0" applyFont="1" applyFill="1" applyBorder="1" applyAlignment="1">
      <alignment horizontal="center" vertical="center"/>
    </xf>
    <xf numFmtId="0" fontId="14" fillId="11" borderId="38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91</xdr:row>
      <xdr:rowOff>0</xdr:rowOff>
    </xdr:from>
    <xdr:to>
      <xdr:col>1</xdr:col>
      <xdr:colOff>206291</xdr:colOff>
      <xdr:row>94</xdr:row>
      <xdr:rowOff>9448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799800"/>
          <a:ext cx="676191" cy="6190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0</xdr:rowOff>
    </xdr:from>
    <xdr:to>
      <xdr:col>0</xdr:col>
      <xdr:colOff>676191</xdr:colOff>
      <xdr:row>46</xdr:row>
      <xdr:rowOff>9448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404600"/>
          <a:ext cx="676191" cy="6190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</xdr:row>
      <xdr:rowOff>0</xdr:rowOff>
    </xdr:from>
    <xdr:to>
      <xdr:col>0</xdr:col>
      <xdr:colOff>676191</xdr:colOff>
      <xdr:row>55</xdr:row>
      <xdr:rowOff>161848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389100"/>
          <a:ext cx="676191" cy="619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276225</xdr:colOff>
          <xdr:row>0</xdr:row>
          <xdr:rowOff>0</xdr:rowOff>
        </xdr:from>
        <xdr:to>
          <xdr:col>0</xdr:col>
          <xdr:colOff>2447925</xdr:colOff>
          <xdr:row>0</xdr:row>
          <xdr:rowOff>0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25</xdr:row>
      <xdr:rowOff>0</xdr:rowOff>
    </xdr:from>
    <xdr:to>
      <xdr:col>0</xdr:col>
      <xdr:colOff>676191</xdr:colOff>
      <xdr:row>27</xdr:row>
      <xdr:rowOff>161848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667500"/>
          <a:ext cx="676191" cy="619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0</xdr:col>
      <xdr:colOff>676191</xdr:colOff>
      <xdr:row>26</xdr:row>
      <xdr:rowOff>206298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366000"/>
          <a:ext cx="676191" cy="6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enableFormatConditionsCalculation="0">
    <pageSetUpPr fitToPage="1"/>
  </sheetPr>
  <dimension ref="A1:M157"/>
  <sheetViews>
    <sheetView showGridLines="0" topLeftCell="A67" zoomScale="75" zoomScaleNormal="75" zoomScalePageLayoutView="75" workbookViewId="0">
      <selection activeCell="A92" sqref="A92"/>
    </sheetView>
  </sheetViews>
  <sheetFormatPr baseColWidth="10" defaultRowHeight="15.75"/>
  <cols>
    <col min="1" max="1" width="5.44140625" style="42" customWidth="1"/>
    <col min="2" max="2" width="8.88671875" style="42" customWidth="1"/>
    <col min="3" max="3" width="42.21875" style="42" customWidth="1"/>
    <col min="4" max="4" width="10.88671875" style="43" customWidth="1"/>
    <col min="5" max="8" width="17.88671875" style="42" customWidth="1"/>
    <col min="9" max="10" width="10.88671875" style="42" customWidth="1"/>
    <col min="11" max="11" width="13.44140625" style="42" customWidth="1"/>
    <col min="12" max="12" width="10.88671875" style="42" customWidth="1"/>
    <col min="13" max="20" width="11.44140625" customWidth="1"/>
    <col min="21" max="21" width="11.6640625" customWidth="1"/>
    <col min="22" max="22" width="1.6640625" customWidth="1"/>
    <col min="23" max="23" width="19.6640625" customWidth="1"/>
    <col min="24" max="24" width="20.6640625" customWidth="1"/>
    <col min="25" max="32" width="11.44140625" customWidth="1"/>
    <col min="33" max="33" width="1.6640625" customWidth="1"/>
  </cols>
  <sheetData>
    <row r="1" spans="1:9" s="1" customFormat="1" ht="18">
      <c r="A1" s="89"/>
      <c r="B1" s="217" t="s">
        <v>7</v>
      </c>
      <c r="C1" s="218"/>
      <c r="D1" s="219"/>
      <c r="E1" s="90"/>
      <c r="F1" s="90"/>
      <c r="G1" s="90"/>
      <c r="H1" s="90"/>
      <c r="I1" s="91"/>
    </row>
    <row r="2" spans="1:9" s="1" customFormat="1" ht="18">
      <c r="A2" s="89"/>
      <c r="B2" s="220" t="s">
        <v>8</v>
      </c>
      <c r="C2" s="221"/>
      <c r="D2" s="222"/>
      <c r="E2" s="92"/>
      <c r="F2" s="92"/>
      <c r="G2" s="92"/>
      <c r="H2" s="92"/>
      <c r="I2" s="93"/>
    </row>
    <row r="3" spans="1:9" s="1" customFormat="1" ht="23.25">
      <c r="A3" s="89"/>
      <c r="B3" s="223" t="s">
        <v>9</v>
      </c>
      <c r="C3" s="224"/>
      <c r="D3" s="225"/>
      <c r="E3" s="229" t="s">
        <v>29</v>
      </c>
      <c r="F3" s="230"/>
      <c r="G3" s="230"/>
      <c r="H3" s="230"/>
      <c r="I3" s="231"/>
    </row>
    <row r="4" spans="1:9" s="1" customFormat="1" ht="33" customHeight="1">
      <c r="A4" s="89"/>
      <c r="B4" s="226" t="s">
        <v>131</v>
      </c>
      <c r="C4" s="227"/>
      <c r="D4" s="228"/>
      <c r="E4" s="92"/>
      <c r="F4" s="92"/>
      <c r="G4" s="92"/>
      <c r="H4" s="92"/>
      <c r="I4" s="93"/>
    </row>
    <row r="5" spans="1:9" s="13" customFormat="1" ht="30.75" customHeight="1">
      <c r="A5" s="46"/>
      <c r="B5" s="232" t="s">
        <v>4</v>
      </c>
      <c r="C5" s="233"/>
      <c r="D5" s="234"/>
      <c r="E5" s="235"/>
      <c r="F5" s="236"/>
      <c r="G5" s="236"/>
      <c r="H5" s="236"/>
      <c r="I5" s="237"/>
    </row>
    <row r="6" spans="1:9" s="84" customFormat="1" ht="30.75" customHeight="1">
      <c r="A6" s="29"/>
      <c r="B6" s="232" t="s">
        <v>5</v>
      </c>
      <c r="C6" s="233"/>
      <c r="D6" s="234"/>
      <c r="E6" s="235"/>
      <c r="F6" s="236"/>
      <c r="G6" s="236"/>
      <c r="H6" s="236"/>
      <c r="I6" s="237"/>
    </row>
    <row r="7" spans="1:9" s="84" customFormat="1" ht="30.75" customHeight="1">
      <c r="A7" s="29"/>
      <c r="B7" s="232" t="s">
        <v>6</v>
      </c>
      <c r="C7" s="233"/>
      <c r="D7" s="234"/>
      <c r="E7" s="235"/>
      <c r="F7" s="236"/>
      <c r="G7" s="236"/>
      <c r="H7" s="236"/>
      <c r="I7" s="237"/>
    </row>
    <row r="8" spans="1:9" s="84" customFormat="1" ht="16.5" customHeight="1">
      <c r="A8" s="29"/>
      <c r="B8" s="48"/>
      <c r="C8" s="29"/>
      <c r="D8" s="29"/>
      <c r="E8" s="29"/>
      <c r="F8" s="29"/>
      <c r="G8" s="29"/>
      <c r="H8" s="29"/>
      <c r="I8" s="49"/>
    </row>
    <row r="9" spans="1:9" s="5" customFormat="1" ht="20.25">
      <c r="A9" s="94"/>
      <c r="B9" s="95"/>
      <c r="C9" s="94" t="s">
        <v>10</v>
      </c>
      <c r="D9" s="94"/>
      <c r="E9" s="96" t="s">
        <v>25</v>
      </c>
      <c r="F9" s="94"/>
      <c r="G9" s="94"/>
      <c r="H9" s="94"/>
      <c r="I9" s="97"/>
    </row>
    <row r="10" spans="1:9" s="9" customFormat="1" ht="18.75" thickBot="1">
      <c r="A10" s="98"/>
      <c r="B10" s="99"/>
      <c r="C10" s="98"/>
      <c r="D10" s="98"/>
      <c r="E10" s="98"/>
      <c r="F10" s="98"/>
      <c r="G10" s="98"/>
      <c r="H10" s="98"/>
      <c r="I10" s="100"/>
    </row>
    <row r="11" spans="1:9" s="9" customFormat="1" ht="20.100000000000001" customHeight="1">
      <c r="A11" s="98"/>
      <c r="B11" s="101" t="s">
        <v>22</v>
      </c>
      <c r="C11" s="102"/>
      <c r="D11" s="102"/>
      <c r="E11" s="102"/>
      <c r="F11" s="102"/>
      <c r="G11" s="102"/>
      <c r="H11" s="102"/>
      <c r="I11" s="103"/>
    </row>
    <row r="12" spans="1:9" s="9" customFormat="1" ht="20.100000000000001" customHeight="1">
      <c r="A12" s="98"/>
      <c r="B12" s="104"/>
      <c r="C12" s="105"/>
      <c r="D12" s="105"/>
      <c r="E12" s="105"/>
      <c r="F12" s="105"/>
      <c r="G12" s="105"/>
      <c r="H12" s="105"/>
      <c r="I12" s="106"/>
    </row>
    <row r="13" spans="1:9" s="9" customFormat="1" ht="20.100000000000001" customHeight="1">
      <c r="A13" s="98"/>
      <c r="B13" s="104"/>
      <c r="C13" s="107" t="s">
        <v>26</v>
      </c>
      <c r="D13" s="105"/>
      <c r="E13" s="108" t="s">
        <v>27</v>
      </c>
      <c r="F13" s="105"/>
      <c r="G13" s="105"/>
      <c r="H13" s="105"/>
      <c r="I13" s="106"/>
    </row>
    <row r="14" spans="1:9" s="9" customFormat="1" ht="20.100000000000001" customHeight="1" thickBot="1">
      <c r="A14" s="98"/>
      <c r="B14" s="104"/>
      <c r="C14" s="105"/>
      <c r="D14" s="105"/>
      <c r="E14" s="105"/>
      <c r="F14" s="105"/>
      <c r="G14" s="105"/>
      <c r="H14" s="105"/>
      <c r="I14" s="106"/>
    </row>
    <row r="15" spans="1:9" s="9" customFormat="1" ht="20.100000000000001" customHeight="1">
      <c r="A15" s="98"/>
      <c r="B15" s="104"/>
      <c r="C15" s="105"/>
      <c r="D15" s="105"/>
      <c r="E15" s="109" t="s">
        <v>18</v>
      </c>
      <c r="F15" s="109" t="s">
        <v>19</v>
      </c>
      <c r="G15" s="109" t="s">
        <v>20</v>
      </c>
      <c r="H15" s="109" t="s">
        <v>21</v>
      </c>
      <c r="I15" s="106"/>
    </row>
    <row r="16" spans="1:9" s="9" customFormat="1" ht="20.100000000000001" customHeight="1">
      <c r="A16" s="98"/>
      <c r="B16" s="104"/>
      <c r="C16" s="107" t="s">
        <v>30</v>
      </c>
      <c r="D16" s="105"/>
      <c r="E16" s="110"/>
      <c r="F16" s="110"/>
      <c r="G16" s="110"/>
      <c r="H16" s="110"/>
      <c r="I16" s="106"/>
    </row>
    <row r="17" spans="1:13" s="9" customFormat="1" ht="20.100000000000001" customHeight="1" thickBot="1">
      <c r="A17" s="98"/>
      <c r="B17" s="104"/>
      <c r="C17" s="107" t="s">
        <v>31</v>
      </c>
      <c r="D17" s="105"/>
      <c r="E17" s="111"/>
      <c r="F17" s="111"/>
      <c r="G17" s="111"/>
      <c r="H17" s="111"/>
      <c r="I17" s="106"/>
    </row>
    <row r="18" spans="1:13" s="5" customFormat="1" ht="20.100000000000001" customHeight="1" thickBot="1">
      <c r="A18" s="94"/>
      <c r="B18" s="95"/>
      <c r="C18" s="94"/>
      <c r="D18" s="94"/>
      <c r="E18" s="94"/>
      <c r="F18" s="94"/>
      <c r="G18" s="112"/>
      <c r="H18" s="241"/>
      <c r="I18" s="242"/>
      <c r="J18" s="9"/>
      <c r="K18" s="9"/>
      <c r="L18" s="9"/>
      <c r="M18" s="9"/>
    </row>
    <row r="19" spans="1:13" s="9" customFormat="1" ht="20.100000000000001" customHeight="1" thickBot="1">
      <c r="A19" s="98"/>
      <c r="B19" s="113" t="s">
        <v>43</v>
      </c>
      <c r="C19" s="114"/>
      <c r="D19" s="114"/>
      <c r="E19" s="114"/>
      <c r="F19" s="114"/>
      <c r="G19" s="114"/>
      <c r="H19" s="114"/>
      <c r="I19" s="115"/>
    </row>
    <row r="20" spans="1:13" s="9" customFormat="1" ht="24.75" customHeight="1">
      <c r="A20" s="98"/>
      <c r="B20" s="116"/>
      <c r="C20" s="94"/>
      <c r="D20" s="94"/>
      <c r="E20" s="117" t="str">
        <f>E15</f>
        <v>avant année 1</v>
      </c>
      <c r="F20" s="117" t="str">
        <f t="shared" ref="F20:H20" si="0">F15</f>
        <v>année 1</v>
      </c>
      <c r="G20" s="117" t="str">
        <f t="shared" si="0"/>
        <v>année 2</v>
      </c>
      <c r="H20" s="117" t="str">
        <f t="shared" si="0"/>
        <v>année 3</v>
      </c>
      <c r="I20" s="100"/>
    </row>
    <row r="21" spans="1:13" s="5" customFormat="1" ht="20.100000000000001" customHeight="1">
      <c r="A21" s="94"/>
      <c r="B21" s="95" t="s">
        <v>37</v>
      </c>
      <c r="C21" s="94"/>
      <c r="D21" s="94"/>
      <c r="E21" s="118"/>
      <c r="F21" s="118"/>
      <c r="G21" s="118"/>
      <c r="H21" s="118"/>
      <c r="I21" s="100"/>
      <c r="J21" s="9"/>
      <c r="K21" s="9"/>
      <c r="L21" s="9"/>
      <c r="M21" s="9"/>
    </row>
    <row r="22" spans="1:13" s="5" customFormat="1" ht="20.100000000000001" customHeight="1">
      <c r="A22" s="94"/>
      <c r="B22" s="95"/>
      <c r="C22" s="119" t="s">
        <v>32</v>
      </c>
      <c r="D22" s="94"/>
      <c r="E22" s="137"/>
      <c r="F22" s="120"/>
      <c r="G22" s="120"/>
      <c r="H22" s="120"/>
      <c r="I22" s="100"/>
      <c r="J22" s="9"/>
      <c r="K22" s="9"/>
      <c r="L22" s="9"/>
      <c r="M22" s="9"/>
    </row>
    <row r="23" spans="1:13" s="5" customFormat="1" ht="20.100000000000001" customHeight="1">
      <c r="A23" s="94"/>
      <c r="B23" s="95"/>
      <c r="C23" s="119" t="s">
        <v>35</v>
      </c>
      <c r="D23" s="94"/>
      <c r="E23" s="137"/>
      <c r="F23" s="120"/>
      <c r="G23" s="120"/>
      <c r="H23" s="120"/>
      <c r="I23" s="100"/>
      <c r="J23" s="9"/>
      <c r="K23" s="9"/>
      <c r="L23" s="9"/>
      <c r="M23" s="9"/>
    </row>
    <row r="24" spans="1:13" s="5" customFormat="1" ht="20.100000000000001" customHeight="1">
      <c r="A24" s="94"/>
      <c r="B24" s="95"/>
      <c r="C24" s="119" t="s">
        <v>136</v>
      </c>
      <c r="D24" s="94"/>
      <c r="E24" s="137"/>
      <c r="F24" s="120"/>
      <c r="G24" s="120"/>
      <c r="H24" s="120"/>
      <c r="I24" s="100"/>
      <c r="J24" s="9"/>
      <c r="K24" s="9"/>
      <c r="L24" s="9"/>
      <c r="M24" s="9"/>
    </row>
    <row r="25" spans="1:13" s="5" customFormat="1" ht="20.100000000000001" customHeight="1">
      <c r="A25" s="94"/>
      <c r="B25" s="95"/>
      <c r="C25" s="119" t="s">
        <v>61</v>
      </c>
      <c r="D25" s="94"/>
      <c r="E25" s="137"/>
      <c r="F25" s="120"/>
      <c r="G25" s="120"/>
      <c r="H25" s="120"/>
      <c r="I25" s="100"/>
      <c r="J25" s="9"/>
      <c r="K25" s="9"/>
      <c r="L25" s="9"/>
      <c r="M25" s="9"/>
    </row>
    <row r="26" spans="1:13" s="5" customFormat="1" ht="20.100000000000001" customHeight="1">
      <c r="A26" s="94"/>
      <c r="B26" s="95"/>
      <c r="C26" s="119" t="s">
        <v>34</v>
      </c>
      <c r="D26" s="94"/>
      <c r="E26" s="137"/>
      <c r="F26" s="120"/>
      <c r="G26" s="120"/>
      <c r="H26" s="120"/>
      <c r="I26" s="100"/>
      <c r="J26" s="9"/>
      <c r="K26" s="9"/>
      <c r="L26" s="9"/>
      <c r="M26" s="9"/>
    </row>
    <row r="27" spans="1:13" s="5" customFormat="1" ht="20.100000000000001" customHeight="1">
      <c r="A27" s="94"/>
      <c r="B27" s="95"/>
      <c r="C27" s="119" t="s">
        <v>33</v>
      </c>
      <c r="D27" s="94"/>
      <c r="E27" s="137"/>
      <c r="F27" s="120"/>
      <c r="G27" s="120"/>
      <c r="H27" s="120"/>
      <c r="I27" s="100"/>
      <c r="J27" s="9"/>
      <c r="K27" s="9"/>
      <c r="L27" s="9"/>
      <c r="M27" s="9"/>
    </row>
    <row r="28" spans="1:13" s="5" customFormat="1" ht="20.100000000000001" customHeight="1">
      <c r="A28" s="94"/>
      <c r="B28" s="95"/>
      <c r="C28" s="94"/>
      <c r="D28" s="94"/>
      <c r="E28" s="138"/>
      <c r="F28" s="121"/>
      <c r="G28" s="121"/>
      <c r="H28" s="121"/>
      <c r="I28" s="100"/>
      <c r="J28" s="9"/>
      <c r="K28" s="9"/>
      <c r="L28" s="9"/>
      <c r="M28" s="9"/>
    </row>
    <row r="29" spans="1:13" s="5" customFormat="1" ht="20.100000000000001" customHeight="1">
      <c r="A29" s="94"/>
      <c r="B29" s="95" t="s">
        <v>38</v>
      </c>
      <c r="C29" s="94"/>
      <c r="D29" s="94"/>
      <c r="E29" s="139"/>
      <c r="F29" s="122"/>
      <c r="G29" s="122"/>
      <c r="H29" s="122"/>
      <c r="I29" s="100"/>
      <c r="J29" s="9"/>
      <c r="K29" s="9"/>
      <c r="L29" s="9"/>
      <c r="M29" s="9"/>
    </row>
    <row r="30" spans="1:13" s="5" customFormat="1" ht="20.100000000000001" customHeight="1">
      <c r="A30" s="94"/>
      <c r="B30" s="95"/>
      <c r="C30" s="119" t="s">
        <v>36</v>
      </c>
      <c r="D30" s="94"/>
      <c r="E30" s="137"/>
      <c r="F30" s="120"/>
      <c r="G30" s="120"/>
      <c r="H30" s="120"/>
      <c r="I30" s="100"/>
      <c r="J30" s="9"/>
      <c r="K30" s="9"/>
      <c r="L30" s="9"/>
      <c r="M30" s="9"/>
    </row>
    <row r="31" spans="1:13" s="5" customFormat="1" ht="20.100000000000001" customHeight="1">
      <c r="A31" s="94"/>
      <c r="B31" s="95"/>
      <c r="C31" s="119" t="s">
        <v>40</v>
      </c>
      <c r="D31" s="94"/>
      <c r="E31" s="137"/>
      <c r="F31" s="120"/>
      <c r="G31" s="120"/>
      <c r="H31" s="120"/>
      <c r="I31" s="100"/>
      <c r="J31" s="9"/>
      <c r="K31" s="9"/>
      <c r="L31" s="9"/>
      <c r="M31" s="9"/>
    </row>
    <row r="32" spans="1:13" s="5" customFormat="1" ht="20.100000000000001" customHeight="1">
      <c r="A32" s="94"/>
      <c r="B32" s="95"/>
      <c r="C32" s="119" t="s">
        <v>39</v>
      </c>
      <c r="D32" s="94"/>
      <c r="E32" s="137"/>
      <c r="F32" s="120"/>
      <c r="G32" s="120"/>
      <c r="H32" s="120"/>
      <c r="I32" s="100"/>
      <c r="J32" s="9"/>
      <c r="K32" s="9"/>
      <c r="L32" s="9"/>
      <c r="M32" s="9"/>
    </row>
    <row r="33" spans="1:13" s="5" customFormat="1" ht="20.100000000000001" customHeight="1">
      <c r="A33" s="94"/>
      <c r="B33" s="95"/>
      <c r="C33" s="119" t="s">
        <v>41</v>
      </c>
      <c r="D33" s="94"/>
      <c r="E33" s="137"/>
      <c r="F33" s="120"/>
      <c r="G33" s="120"/>
      <c r="H33" s="120"/>
      <c r="I33" s="100"/>
      <c r="J33" s="9"/>
      <c r="K33" s="9"/>
      <c r="L33" s="9"/>
      <c r="M33" s="9"/>
    </row>
    <row r="34" spans="1:13" s="5" customFormat="1" ht="20.100000000000001" customHeight="1">
      <c r="A34" s="94"/>
      <c r="B34" s="95"/>
      <c r="C34" s="119" t="s">
        <v>42</v>
      </c>
      <c r="D34" s="94"/>
      <c r="E34" s="137"/>
      <c r="F34" s="120"/>
      <c r="G34" s="120"/>
      <c r="H34" s="120"/>
      <c r="I34" s="100"/>
      <c r="J34" s="9"/>
      <c r="K34" s="9"/>
      <c r="L34" s="9"/>
      <c r="M34" s="9"/>
    </row>
    <row r="35" spans="1:13" s="9" customFormat="1" ht="20.100000000000001" customHeight="1" thickBot="1">
      <c r="A35" s="98"/>
      <c r="B35" s="123"/>
      <c r="C35" s="124"/>
      <c r="D35" s="124"/>
      <c r="E35" s="124"/>
      <c r="F35" s="124"/>
      <c r="G35" s="124"/>
      <c r="H35" s="124"/>
      <c r="I35" s="125"/>
    </row>
    <row r="36" spans="1:13" s="9" customFormat="1" ht="20.100000000000001" customHeight="1" thickBot="1">
      <c r="A36" s="98"/>
      <c r="B36" s="113" t="s">
        <v>44</v>
      </c>
      <c r="C36" s="114"/>
      <c r="D36" s="114"/>
      <c r="E36" s="114"/>
      <c r="F36" s="114"/>
      <c r="G36" s="114"/>
      <c r="H36" s="114"/>
      <c r="I36" s="115"/>
    </row>
    <row r="37" spans="1:13" s="9" customFormat="1" ht="24.75" customHeight="1">
      <c r="A37" s="98"/>
      <c r="B37" s="116"/>
      <c r="C37" s="94"/>
      <c r="D37" s="94"/>
      <c r="E37" s="117" t="str">
        <f>E15</f>
        <v>avant année 1</v>
      </c>
      <c r="F37" s="117" t="str">
        <f t="shared" ref="F37:G37" si="1">F15</f>
        <v>année 1</v>
      </c>
      <c r="G37" s="117" t="str">
        <f t="shared" si="1"/>
        <v>année 2</v>
      </c>
      <c r="H37" s="168" t="s">
        <v>75</v>
      </c>
      <c r="I37" s="100"/>
    </row>
    <row r="38" spans="1:13" s="5" customFormat="1" ht="20.100000000000001" customHeight="1">
      <c r="A38" s="94"/>
      <c r="B38" s="95" t="s">
        <v>46</v>
      </c>
      <c r="C38" s="94"/>
      <c r="D38" s="94"/>
      <c r="E38" s="118"/>
      <c r="F38" s="118"/>
      <c r="G38" s="118"/>
      <c r="H38" s="118"/>
      <c r="I38" s="100"/>
      <c r="J38" s="9"/>
      <c r="K38" s="9"/>
      <c r="L38" s="9"/>
      <c r="M38" s="9"/>
    </row>
    <row r="39" spans="1:13" s="5" customFormat="1" ht="20.100000000000001" customHeight="1">
      <c r="A39" s="94"/>
      <c r="B39" s="95"/>
      <c r="C39" s="119" t="s">
        <v>45</v>
      </c>
      <c r="D39" s="94"/>
      <c r="E39" s="120"/>
      <c r="F39" s="120"/>
      <c r="G39" s="120"/>
      <c r="H39" s="137"/>
      <c r="I39" s="100"/>
      <c r="J39" s="9"/>
      <c r="K39" s="9"/>
      <c r="L39" s="9"/>
      <c r="M39" s="9"/>
    </row>
    <row r="40" spans="1:13" s="5" customFormat="1" ht="20.100000000000001" customHeight="1">
      <c r="A40" s="94"/>
      <c r="B40" s="95"/>
      <c r="C40" s="119" t="s">
        <v>47</v>
      </c>
      <c r="D40" s="94"/>
      <c r="E40" s="120"/>
      <c r="F40" s="120"/>
      <c r="G40" s="120"/>
      <c r="H40" s="137"/>
      <c r="I40" s="100"/>
      <c r="J40" s="9"/>
      <c r="K40" s="9"/>
      <c r="L40" s="9"/>
      <c r="M40" s="9"/>
    </row>
    <row r="41" spans="1:13" s="5" customFormat="1" ht="20.100000000000001" customHeight="1">
      <c r="A41" s="94"/>
      <c r="B41" s="95"/>
      <c r="C41" s="119" t="s">
        <v>48</v>
      </c>
      <c r="D41" s="94"/>
      <c r="E41" s="120"/>
      <c r="F41" s="120"/>
      <c r="G41" s="120"/>
      <c r="H41" s="137"/>
      <c r="I41" s="100"/>
      <c r="J41" s="9"/>
      <c r="K41" s="9"/>
      <c r="L41" s="9"/>
      <c r="M41" s="9"/>
    </row>
    <row r="42" spans="1:13" s="5" customFormat="1" ht="20.100000000000001" customHeight="1">
      <c r="A42" s="94"/>
      <c r="B42" s="95"/>
      <c r="C42" s="119" t="s">
        <v>49</v>
      </c>
      <c r="D42" s="94"/>
      <c r="E42" s="120"/>
      <c r="F42" s="120"/>
      <c r="G42" s="120"/>
      <c r="H42" s="137"/>
      <c r="I42" s="100"/>
      <c r="J42" s="9"/>
      <c r="K42" s="9"/>
      <c r="L42" s="9"/>
      <c r="M42" s="9"/>
    </row>
    <row r="43" spans="1:13" s="9" customFormat="1" ht="20.100000000000001" customHeight="1" thickBot="1">
      <c r="A43" s="98"/>
      <c r="B43" s="123"/>
      <c r="C43" s="124"/>
      <c r="D43" s="124"/>
      <c r="E43" s="124"/>
      <c r="F43" s="124"/>
      <c r="G43" s="124"/>
      <c r="H43" s="124"/>
      <c r="I43" s="125"/>
    </row>
    <row r="44" spans="1:13" s="9" customFormat="1" ht="20.100000000000001" customHeight="1" thickBot="1">
      <c r="A44" s="98"/>
      <c r="B44" s="113" t="s">
        <v>103</v>
      </c>
      <c r="C44" s="114"/>
      <c r="D44" s="114"/>
      <c r="E44" s="114"/>
      <c r="F44" s="114"/>
      <c r="G44" s="114"/>
      <c r="H44" s="114"/>
      <c r="I44" s="115"/>
    </row>
    <row r="45" spans="1:13" s="9" customFormat="1" ht="24.75" customHeight="1">
      <c r="A45" s="98"/>
      <c r="B45" s="116"/>
      <c r="C45" s="94"/>
      <c r="D45" s="94"/>
      <c r="E45" s="117" t="str">
        <f>E15</f>
        <v>avant année 1</v>
      </c>
      <c r="F45" s="117" t="str">
        <f t="shared" ref="F45:H45" si="2">F15</f>
        <v>année 1</v>
      </c>
      <c r="G45" s="117" t="str">
        <f t="shared" si="2"/>
        <v>année 2</v>
      </c>
      <c r="H45" s="117" t="str">
        <f t="shared" si="2"/>
        <v>année 3</v>
      </c>
      <c r="I45" s="100"/>
    </row>
    <row r="46" spans="1:13" s="5" customFormat="1" ht="20.100000000000001" customHeight="1">
      <c r="A46" s="94"/>
      <c r="B46" s="95" t="s">
        <v>98</v>
      </c>
      <c r="C46" s="94"/>
      <c r="D46" s="94"/>
      <c r="E46" s="118"/>
      <c r="F46" s="118"/>
      <c r="G46" s="118"/>
      <c r="H46" s="118"/>
      <c r="I46" s="100"/>
      <c r="J46" s="9"/>
      <c r="K46" s="9"/>
      <c r="L46" s="9"/>
      <c r="M46" s="9"/>
    </row>
    <row r="47" spans="1:13" s="5" customFormat="1" ht="20.100000000000001" customHeight="1">
      <c r="A47" s="94"/>
      <c r="B47" s="95"/>
      <c r="C47" s="119" t="s">
        <v>99</v>
      </c>
      <c r="D47" s="94"/>
      <c r="E47" s="120"/>
      <c r="F47" s="120"/>
      <c r="G47" s="137"/>
      <c r="H47" s="137"/>
      <c r="I47" s="100"/>
      <c r="J47" s="9"/>
      <c r="K47" s="9"/>
      <c r="L47" s="9"/>
      <c r="M47" s="9"/>
    </row>
    <row r="48" spans="1:13" s="5" customFormat="1" ht="20.100000000000001" customHeight="1">
      <c r="A48" s="94"/>
      <c r="B48" s="95"/>
      <c r="C48" s="119" t="s">
        <v>100</v>
      </c>
      <c r="D48" s="94"/>
      <c r="E48" s="120"/>
      <c r="F48" s="120"/>
      <c r="G48" s="137"/>
      <c r="H48" s="137"/>
      <c r="I48" s="100"/>
      <c r="J48" s="9"/>
      <c r="K48" s="9"/>
      <c r="L48" s="9"/>
      <c r="M48" s="9"/>
    </row>
    <row r="49" spans="1:13" s="5" customFormat="1" ht="20.100000000000001" customHeight="1">
      <c r="A49" s="94"/>
      <c r="B49" s="95"/>
      <c r="C49" s="119" t="s">
        <v>101</v>
      </c>
      <c r="D49" s="94"/>
      <c r="E49" s="120"/>
      <c r="F49" s="120"/>
      <c r="G49" s="137"/>
      <c r="H49" s="137"/>
      <c r="I49" s="100"/>
      <c r="J49" s="9"/>
      <c r="K49" s="9"/>
      <c r="L49" s="9"/>
      <c r="M49" s="9"/>
    </row>
    <row r="50" spans="1:13" s="5" customFormat="1" ht="20.100000000000001" customHeight="1">
      <c r="A50" s="94"/>
      <c r="B50" s="95"/>
      <c r="C50" s="119" t="s">
        <v>102</v>
      </c>
      <c r="D50" s="94"/>
      <c r="E50" s="120"/>
      <c r="F50" s="120"/>
      <c r="G50" s="137"/>
      <c r="H50" s="137"/>
      <c r="I50" s="100"/>
      <c r="J50" s="9"/>
      <c r="K50" s="9"/>
      <c r="L50" s="9"/>
      <c r="M50" s="9"/>
    </row>
    <row r="51" spans="1:13" s="27" customFormat="1" ht="20.100000000000001" customHeight="1">
      <c r="A51" s="126"/>
      <c r="B51" s="127"/>
      <c r="C51" s="126"/>
      <c r="D51" s="126"/>
      <c r="E51" s="128"/>
      <c r="F51" s="129"/>
      <c r="G51" s="129"/>
      <c r="H51" s="130"/>
      <c r="I51" s="131"/>
      <c r="J51" s="8"/>
      <c r="K51" s="8"/>
      <c r="L51" s="8"/>
      <c r="M51" s="8"/>
    </row>
    <row r="52" spans="1:13" s="5" customFormat="1" ht="20.100000000000001" customHeight="1">
      <c r="A52" s="94"/>
      <c r="B52" s="95" t="s">
        <v>104</v>
      </c>
      <c r="C52" s="94"/>
      <c r="D52" s="94"/>
      <c r="E52" s="118"/>
      <c r="F52" s="118"/>
      <c r="G52" s="118"/>
      <c r="H52" s="118"/>
      <c r="I52" s="100"/>
      <c r="J52" s="9"/>
      <c r="K52" s="9"/>
      <c r="L52" s="9"/>
      <c r="M52" s="9"/>
    </row>
    <row r="53" spans="1:13" s="5" customFormat="1" ht="20.100000000000001" customHeight="1">
      <c r="A53" s="94"/>
      <c r="B53" s="95"/>
      <c r="C53" s="119" t="s">
        <v>107</v>
      </c>
      <c r="D53" s="94"/>
      <c r="E53" s="120"/>
      <c r="F53" s="137"/>
      <c r="G53" s="137"/>
      <c r="H53" s="137"/>
      <c r="I53" s="100"/>
      <c r="J53" s="9"/>
      <c r="K53" s="9"/>
      <c r="L53" s="9"/>
      <c r="M53" s="9"/>
    </row>
    <row r="54" spans="1:13" s="5" customFormat="1" ht="20.100000000000001" customHeight="1">
      <c r="A54" s="94"/>
      <c r="B54" s="95"/>
      <c r="C54" s="119" t="s">
        <v>108</v>
      </c>
      <c r="D54" s="94"/>
      <c r="E54" s="120"/>
      <c r="F54" s="137"/>
      <c r="G54" s="137"/>
      <c r="H54" s="137"/>
      <c r="I54" s="100"/>
      <c r="J54" s="9"/>
      <c r="K54" s="9"/>
      <c r="L54" s="9"/>
      <c r="M54" s="9"/>
    </row>
    <row r="55" spans="1:13" s="5" customFormat="1" ht="20.100000000000001" customHeight="1">
      <c r="A55" s="94"/>
      <c r="B55" s="95"/>
      <c r="C55" s="119" t="s">
        <v>109</v>
      </c>
      <c r="D55" s="94"/>
      <c r="E55" s="120"/>
      <c r="F55" s="137"/>
      <c r="G55" s="137"/>
      <c r="H55" s="137"/>
      <c r="I55" s="100"/>
      <c r="J55" s="9"/>
      <c r="K55" s="9"/>
      <c r="L55" s="9"/>
      <c r="M55" s="9"/>
    </row>
    <row r="56" spans="1:13" s="5" customFormat="1" ht="20.100000000000001" customHeight="1">
      <c r="A56" s="94"/>
      <c r="B56" s="95"/>
      <c r="C56" s="119" t="s">
        <v>110</v>
      </c>
      <c r="D56" s="94"/>
      <c r="E56" s="120"/>
      <c r="F56" s="137"/>
      <c r="G56" s="137"/>
      <c r="H56" s="137"/>
      <c r="I56" s="100"/>
      <c r="J56" s="9"/>
      <c r="K56" s="9"/>
      <c r="L56" s="9"/>
      <c r="M56" s="9"/>
    </row>
    <row r="57" spans="1:13" s="27" customFormat="1" ht="20.100000000000001" customHeight="1">
      <c r="A57" s="126"/>
      <c r="B57" s="127"/>
      <c r="C57" s="126"/>
      <c r="D57" s="126"/>
      <c r="E57" s="128"/>
      <c r="F57" s="129"/>
      <c r="G57" s="129"/>
      <c r="H57" s="130"/>
      <c r="I57" s="131"/>
      <c r="J57" s="8"/>
      <c r="K57" s="8"/>
      <c r="L57" s="8"/>
      <c r="M57" s="8"/>
    </row>
    <row r="58" spans="1:13" s="5" customFormat="1" ht="20.100000000000001" customHeight="1">
      <c r="A58" s="94"/>
      <c r="B58" s="95" t="s">
        <v>105</v>
      </c>
      <c r="C58" s="94"/>
      <c r="D58" s="94"/>
      <c r="E58" s="118"/>
      <c r="F58" s="118"/>
      <c r="G58" s="118"/>
      <c r="H58" s="118"/>
      <c r="I58" s="100"/>
      <c r="J58" s="9"/>
      <c r="K58" s="9"/>
      <c r="L58" s="9"/>
      <c r="M58" s="9"/>
    </row>
    <row r="59" spans="1:13" s="5" customFormat="1" ht="20.100000000000001" customHeight="1">
      <c r="A59" s="94"/>
      <c r="B59" s="95"/>
      <c r="C59" s="119" t="s">
        <v>111</v>
      </c>
      <c r="D59" s="94"/>
      <c r="E59" s="137"/>
      <c r="F59" s="120"/>
      <c r="G59" s="120"/>
      <c r="H59" s="120"/>
      <c r="I59" s="100"/>
      <c r="J59" s="9"/>
      <c r="K59" s="9"/>
      <c r="L59" s="9"/>
      <c r="M59" s="9"/>
    </row>
    <row r="60" spans="1:13" s="5" customFormat="1" ht="20.100000000000001" customHeight="1">
      <c r="A60" s="94"/>
      <c r="B60" s="95"/>
      <c r="C60" s="119" t="s">
        <v>112</v>
      </c>
      <c r="D60" s="94"/>
      <c r="E60" s="137"/>
      <c r="F60" s="120"/>
      <c r="G60" s="120"/>
      <c r="H60" s="120"/>
      <c r="I60" s="100"/>
      <c r="J60" s="9"/>
      <c r="K60" s="9"/>
      <c r="L60" s="9"/>
      <c r="M60" s="9"/>
    </row>
    <row r="61" spans="1:13" s="5" customFormat="1" ht="20.100000000000001" customHeight="1">
      <c r="A61" s="94"/>
      <c r="B61" s="95"/>
      <c r="C61" s="119" t="s">
        <v>113</v>
      </c>
      <c r="D61" s="94"/>
      <c r="E61" s="137"/>
      <c r="F61" s="120"/>
      <c r="G61" s="120"/>
      <c r="H61" s="120"/>
      <c r="I61" s="100"/>
      <c r="J61" s="9"/>
      <c r="K61" s="9"/>
      <c r="L61" s="9"/>
      <c r="M61" s="9"/>
    </row>
    <row r="62" spans="1:13" s="5" customFormat="1" ht="20.100000000000001" customHeight="1">
      <c r="A62" s="94"/>
      <c r="B62" s="95"/>
      <c r="C62" s="119" t="s">
        <v>114</v>
      </c>
      <c r="D62" s="94"/>
      <c r="E62" s="137"/>
      <c r="F62" s="120"/>
      <c r="G62" s="120"/>
      <c r="H62" s="120"/>
      <c r="I62" s="100"/>
      <c r="J62" s="9"/>
      <c r="K62" s="9"/>
      <c r="L62" s="9"/>
      <c r="M62" s="9"/>
    </row>
    <row r="63" spans="1:13" s="27" customFormat="1" ht="20.100000000000001" customHeight="1">
      <c r="A63" s="126"/>
      <c r="B63" s="127"/>
      <c r="C63" s="126"/>
      <c r="D63" s="126"/>
      <c r="E63" s="128"/>
      <c r="F63" s="129"/>
      <c r="G63" s="129"/>
      <c r="H63" s="130"/>
      <c r="I63" s="131"/>
      <c r="J63" s="8"/>
      <c r="K63" s="8"/>
      <c r="L63" s="8"/>
      <c r="M63" s="8"/>
    </row>
    <row r="64" spans="1:13" s="9" customFormat="1" ht="19.5" customHeight="1">
      <c r="A64" s="98"/>
      <c r="B64" s="95" t="s">
        <v>80</v>
      </c>
      <c r="C64" s="94"/>
      <c r="D64" s="94"/>
      <c r="E64" s="118"/>
      <c r="F64" s="118"/>
      <c r="G64" s="118"/>
      <c r="H64" s="118"/>
      <c r="I64" s="100"/>
    </row>
    <row r="65" spans="1:13" s="9" customFormat="1" ht="20.100000000000001" customHeight="1">
      <c r="A65" s="98"/>
      <c r="B65" s="95"/>
      <c r="C65" s="119" t="s">
        <v>71</v>
      </c>
      <c r="D65" s="94"/>
      <c r="E65" s="120"/>
      <c r="F65" s="120"/>
      <c r="G65" s="120"/>
      <c r="H65" s="145"/>
      <c r="I65" s="100"/>
    </row>
    <row r="66" spans="1:13" s="9" customFormat="1" ht="20.100000000000001" customHeight="1">
      <c r="A66" s="98"/>
      <c r="B66" s="95"/>
      <c r="C66" s="119" t="s">
        <v>72</v>
      </c>
      <c r="D66" s="94"/>
      <c r="E66" s="120"/>
      <c r="F66" s="120"/>
      <c r="G66" s="120"/>
      <c r="H66" s="145"/>
      <c r="I66" s="100"/>
    </row>
    <row r="67" spans="1:13" s="9" customFormat="1" ht="20.100000000000001" customHeight="1">
      <c r="A67" s="98"/>
      <c r="B67" s="95"/>
      <c r="C67" s="119" t="s">
        <v>73</v>
      </c>
      <c r="D67" s="94"/>
      <c r="E67" s="120"/>
      <c r="F67" s="120"/>
      <c r="G67" s="120"/>
      <c r="H67" s="145"/>
      <c r="I67" s="100"/>
    </row>
    <row r="68" spans="1:13" s="9" customFormat="1" ht="20.100000000000001" customHeight="1">
      <c r="A68" s="98"/>
      <c r="B68" s="95"/>
      <c r="C68" s="119" t="s">
        <v>74</v>
      </c>
      <c r="D68" s="94"/>
      <c r="E68" s="120"/>
      <c r="F68" s="120"/>
      <c r="G68" s="120"/>
      <c r="H68" s="145"/>
      <c r="I68" s="100"/>
    </row>
    <row r="69" spans="1:13" s="9" customFormat="1" ht="20.100000000000001" customHeight="1" thickBot="1">
      <c r="A69" s="98"/>
      <c r="B69" s="123"/>
      <c r="C69" s="124"/>
      <c r="D69" s="124"/>
      <c r="E69" s="124"/>
      <c r="F69" s="124"/>
      <c r="G69" s="124"/>
      <c r="H69" s="124"/>
      <c r="I69" s="125"/>
    </row>
    <row r="70" spans="1:13" s="9" customFormat="1" ht="20.100000000000001" customHeight="1" thickBot="1">
      <c r="A70" s="98"/>
      <c r="B70" s="113" t="s">
        <v>50</v>
      </c>
      <c r="C70" s="114"/>
      <c r="D70" s="114"/>
      <c r="E70" s="114"/>
      <c r="F70" s="114"/>
      <c r="G70" s="114"/>
      <c r="H70" s="114"/>
      <c r="I70" s="115"/>
    </row>
    <row r="71" spans="1:13" s="9" customFormat="1" ht="24.75" customHeight="1">
      <c r="A71" s="98"/>
      <c r="B71" s="116"/>
      <c r="C71" s="94"/>
      <c r="D71" s="94"/>
      <c r="E71" s="243" t="s">
        <v>52</v>
      </c>
      <c r="F71" s="244"/>
      <c r="G71" s="244"/>
      <c r="H71" s="245"/>
      <c r="I71" s="100"/>
    </row>
    <row r="72" spans="1:13" s="5" customFormat="1" ht="20.100000000000001" customHeight="1">
      <c r="A72" s="94"/>
      <c r="B72" s="95" t="s">
        <v>78</v>
      </c>
      <c r="C72" s="94"/>
      <c r="D72" s="94"/>
      <c r="E72" s="238"/>
      <c r="F72" s="239"/>
      <c r="G72" s="239"/>
      <c r="H72" s="240"/>
      <c r="I72" s="100"/>
      <c r="J72" s="9"/>
      <c r="K72" s="9"/>
      <c r="L72" s="9"/>
      <c r="M72" s="9"/>
    </row>
    <row r="73" spans="1:13" s="5" customFormat="1" ht="20.100000000000001" customHeight="1">
      <c r="A73" s="94"/>
      <c r="B73" s="95"/>
      <c r="C73" s="119" t="s">
        <v>53</v>
      </c>
      <c r="D73" s="94"/>
      <c r="E73" s="249"/>
      <c r="F73" s="250"/>
      <c r="G73" s="250"/>
      <c r="H73" s="251"/>
      <c r="I73" s="100"/>
      <c r="J73" s="9"/>
      <c r="K73" s="9"/>
      <c r="L73" s="9"/>
      <c r="M73" s="9"/>
    </row>
    <row r="74" spans="1:13" s="5" customFormat="1" ht="20.100000000000001" customHeight="1">
      <c r="A74" s="94"/>
      <c r="B74" s="95"/>
      <c r="C74" s="119" t="s">
        <v>54</v>
      </c>
      <c r="D74" s="94"/>
      <c r="E74" s="249"/>
      <c r="F74" s="250"/>
      <c r="G74" s="250"/>
      <c r="H74" s="251"/>
      <c r="I74" s="100"/>
      <c r="J74" s="9"/>
      <c r="K74" s="9"/>
      <c r="L74" s="9"/>
      <c r="M74" s="9"/>
    </row>
    <row r="75" spans="1:13" s="5" customFormat="1" ht="20.100000000000001" customHeight="1">
      <c r="A75" s="94"/>
      <c r="B75" s="95"/>
      <c r="C75" s="119" t="s">
        <v>55</v>
      </c>
      <c r="D75" s="94"/>
      <c r="E75" s="249"/>
      <c r="F75" s="250"/>
      <c r="G75" s="250"/>
      <c r="H75" s="251"/>
      <c r="I75" s="100"/>
      <c r="J75" s="9"/>
      <c r="K75" s="9"/>
      <c r="L75" s="9"/>
      <c r="M75" s="9"/>
    </row>
    <row r="76" spans="1:13" s="5" customFormat="1" ht="20.100000000000001" customHeight="1">
      <c r="A76" s="94"/>
      <c r="B76" s="95"/>
      <c r="C76" s="119" t="s">
        <v>56</v>
      </c>
      <c r="D76" s="94"/>
      <c r="E76" s="249"/>
      <c r="F76" s="250"/>
      <c r="G76" s="250"/>
      <c r="H76" s="251"/>
      <c r="I76" s="100"/>
      <c r="J76" s="9"/>
      <c r="K76" s="9"/>
      <c r="L76" s="9"/>
      <c r="M76" s="9"/>
    </row>
    <row r="77" spans="1:13" s="27" customFormat="1" ht="20.100000000000001" customHeight="1">
      <c r="A77" s="126"/>
      <c r="B77" s="127"/>
      <c r="C77" s="126"/>
      <c r="D77" s="126"/>
      <c r="E77" s="128"/>
      <c r="F77" s="129"/>
      <c r="G77" s="129"/>
      <c r="H77" s="130"/>
      <c r="I77" s="131"/>
      <c r="J77" s="8"/>
      <c r="K77" s="8"/>
      <c r="L77" s="8"/>
      <c r="M77" s="8"/>
    </row>
    <row r="78" spans="1:13" s="5" customFormat="1" ht="20.100000000000001" customHeight="1">
      <c r="A78" s="94"/>
      <c r="B78" s="95" t="s">
        <v>59</v>
      </c>
      <c r="C78" s="94"/>
      <c r="D78" s="94"/>
      <c r="E78" s="238"/>
      <c r="F78" s="239"/>
      <c r="G78" s="239"/>
      <c r="H78" s="240"/>
      <c r="I78" s="100"/>
      <c r="J78" s="9"/>
      <c r="K78" s="9"/>
      <c r="L78" s="9"/>
      <c r="M78" s="9"/>
    </row>
    <row r="79" spans="1:13" s="5" customFormat="1" ht="20.100000000000001" customHeight="1">
      <c r="A79" s="94"/>
      <c r="B79" s="95"/>
      <c r="C79" s="119" t="str">
        <f>C39</f>
        <v>investissement 1</v>
      </c>
      <c r="D79" s="94"/>
      <c r="E79" s="246">
        <v>3</v>
      </c>
      <c r="F79" s="247"/>
      <c r="G79" s="247"/>
      <c r="H79" s="248"/>
      <c r="I79" s="100"/>
      <c r="J79" s="9"/>
      <c r="K79" s="9"/>
      <c r="L79" s="9"/>
      <c r="M79" s="9"/>
    </row>
    <row r="80" spans="1:13" s="5" customFormat="1" ht="20.100000000000001" customHeight="1">
      <c r="A80" s="94"/>
      <c r="B80" s="95"/>
      <c r="C80" s="119" t="str">
        <f>C40</f>
        <v>investissement 2</v>
      </c>
      <c r="D80" s="94"/>
      <c r="E80" s="246">
        <v>3</v>
      </c>
      <c r="F80" s="247"/>
      <c r="G80" s="247"/>
      <c r="H80" s="248"/>
      <c r="I80" s="100"/>
      <c r="J80" s="9"/>
      <c r="K80" s="9"/>
      <c r="L80" s="9"/>
      <c r="M80" s="9"/>
    </row>
    <row r="81" spans="1:13" s="5" customFormat="1" ht="20.100000000000001" customHeight="1">
      <c r="A81" s="94"/>
      <c r="B81" s="95"/>
      <c r="C81" s="119" t="str">
        <f>C41</f>
        <v>investissement 3</v>
      </c>
      <c r="D81" s="94"/>
      <c r="E81" s="246">
        <v>3</v>
      </c>
      <c r="F81" s="247"/>
      <c r="G81" s="247"/>
      <c r="H81" s="248"/>
      <c r="I81" s="100"/>
      <c r="J81" s="9"/>
      <c r="K81" s="9"/>
      <c r="L81" s="9"/>
      <c r="M81" s="9"/>
    </row>
    <row r="82" spans="1:13" s="9" customFormat="1" ht="20.100000000000001" customHeight="1">
      <c r="A82" s="94"/>
      <c r="B82" s="95"/>
      <c r="C82" s="119" t="str">
        <f>C42</f>
        <v>investissement 4</v>
      </c>
      <c r="D82" s="94"/>
      <c r="E82" s="246">
        <v>3</v>
      </c>
      <c r="F82" s="247"/>
      <c r="G82" s="247"/>
      <c r="H82" s="248"/>
      <c r="I82" s="100"/>
    </row>
    <row r="83" spans="1:13" s="27" customFormat="1" ht="20.100000000000001" customHeight="1">
      <c r="A83" s="126"/>
      <c r="B83" s="127"/>
      <c r="C83" s="126"/>
      <c r="D83" s="126"/>
      <c r="E83" s="128"/>
      <c r="F83" s="129"/>
      <c r="G83" s="129"/>
      <c r="H83" s="130"/>
      <c r="I83" s="131"/>
      <c r="J83" s="8"/>
      <c r="K83" s="8"/>
      <c r="L83" s="8"/>
      <c r="M83" s="8"/>
    </row>
    <row r="84" spans="1:13" ht="20.25">
      <c r="A84" s="94"/>
      <c r="B84" s="95" t="s">
        <v>60</v>
      </c>
      <c r="C84" s="94"/>
      <c r="D84" s="94"/>
      <c r="E84" s="238"/>
      <c r="F84" s="239"/>
      <c r="G84" s="239"/>
      <c r="H84" s="240"/>
      <c r="I84" s="100"/>
      <c r="J84"/>
      <c r="K84"/>
      <c r="L84"/>
    </row>
    <row r="85" spans="1:13" ht="20.25">
      <c r="A85" s="94"/>
      <c r="B85" s="95"/>
      <c r="C85" s="126" t="s">
        <v>57</v>
      </c>
      <c r="D85" s="94"/>
      <c r="E85" s="252" t="s">
        <v>97</v>
      </c>
      <c r="F85" s="253"/>
      <c r="G85" s="253"/>
      <c r="H85" s="254"/>
      <c r="I85" s="100"/>
      <c r="J85"/>
      <c r="K85"/>
      <c r="L85"/>
    </row>
    <row r="86" spans="1:13" ht="20.25">
      <c r="A86" s="94"/>
      <c r="B86" s="95"/>
      <c r="C86" s="126" t="s">
        <v>58</v>
      </c>
      <c r="D86" s="94"/>
      <c r="E86" s="252" t="s">
        <v>97</v>
      </c>
      <c r="F86" s="253"/>
      <c r="G86" s="253"/>
      <c r="H86" s="254"/>
      <c r="I86" s="100"/>
      <c r="J86"/>
      <c r="K86"/>
      <c r="L86"/>
    </row>
    <row r="87" spans="1:13" ht="20.25">
      <c r="A87" s="94"/>
      <c r="B87" s="95"/>
      <c r="C87" s="126" t="s">
        <v>57</v>
      </c>
      <c r="D87" s="94"/>
      <c r="E87" s="252" t="s">
        <v>97</v>
      </c>
      <c r="F87" s="253"/>
      <c r="G87" s="253"/>
      <c r="H87" s="254"/>
      <c r="I87" s="100"/>
      <c r="J87"/>
      <c r="K87"/>
      <c r="L87"/>
    </row>
    <row r="88" spans="1:13" ht="20.25">
      <c r="A88" s="94"/>
      <c r="B88" s="95"/>
      <c r="C88" s="126" t="s">
        <v>58</v>
      </c>
      <c r="D88" s="94"/>
      <c r="E88" s="252" t="s">
        <v>97</v>
      </c>
      <c r="F88" s="253"/>
      <c r="G88" s="253"/>
      <c r="H88" s="254"/>
      <c r="I88" s="100"/>
      <c r="J88"/>
      <c r="K88"/>
      <c r="L88"/>
    </row>
    <row r="89" spans="1:13" ht="21" thickBot="1">
      <c r="A89" s="94"/>
      <c r="B89" s="123"/>
      <c r="C89" s="124"/>
      <c r="D89" s="124"/>
      <c r="E89" s="124"/>
      <c r="F89" s="124"/>
      <c r="G89" s="124"/>
      <c r="H89" s="124"/>
      <c r="I89" s="125"/>
      <c r="J89"/>
      <c r="K89"/>
      <c r="L89"/>
    </row>
    <row r="90" spans="1:13">
      <c r="A90" s="42" t="s">
        <v>147</v>
      </c>
    </row>
    <row r="91" spans="1:13">
      <c r="A91" s="42" t="s">
        <v>148</v>
      </c>
      <c r="C91" s="41"/>
    </row>
    <row r="92" spans="1:13">
      <c r="C92" s="41"/>
    </row>
    <row r="93" spans="1:13">
      <c r="C93" s="41"/>
    </row>
    <row r="95" spans="1:13">
      <c r="C95" s="41"/>
    </row>
    <row r="96" spans="1:13">
      <c r="C96" s="41"/>
    </row>
    <row r="97" spans="3:3">
      <c r="C97" s="41"/>
    </row>
    <row r="98" spans="3:3">
      <c r="C98" s="41"/>
    </row>
    <row r="99" spans="3:3">
      <c r="C99" s="41"/>
    </row>
    <row r="100" spans="3:3">
      <c r="C100" s="41"/>
    </row>
    <row r="101" spans="3:3">
      <c r="C101" s="41"/>
    </row>
    <row r="102" spans="3:3">
      <c r="C102" s="41"/>
    </row>
    <row r="103" spans="3:3">
      <c r="C103" s="41"/>
    </row>
    <row r="104" spans="3:3">
      <c r="C104" s="41"/>
    </row>
    <row r="105" spans="3:3">
      <c r="C105" s="41"/>
    </row>
    <row r="106" spans="3:3">
      <c r="C106" s="41"/>
    </row>
    <row r="107" spans="3:3">
      <c r="C107" s="41"/>
    </row>
    <row r="108" spans="3:3">
      <c r="C108" s="41"/>
    </row>
    <row r="109" spans="3:3">
      <c r="C109" s="41"/>
    </row>
    <row r="110" spans="3:3">
      <c r="C110" s="41"/>
    </row>
    <row r="111" spans="3:3">
      <c r="C111" s="41"/>
    </row>
    <row r="112" spans="3:3">
      <c r="C112" s="41"/>
    </row>
    <row r="113" spans="3:3">
      <c r="C113" s="41"/>
    </row>
    <row r="114" spans="3:3">
      <c r="C114" s="41"/>
    </row>
    <row r="115" spans="3:3">
      <c r="C115" s="41"/>
    </row>
    <row r="116" spans="3:3">
      <c r="C116" s="41"/>
    </row>
    <row r="117" spans="3:3">
      <c r="C117" s="41"/>
    </row>
    <row r="118" spans="3:3">
      <c r="C118" s="41"/>
    </row>
    <row r="119" spans="3:3">
      <c r="C119" s="41"/>
    </row>
    <row r="120" spans="3:3">
      <c r="C120" s="41"/>
    </row>
    <row r="121" spans="3:3">
      <c r="C121" s="41"/>
    </row>
    <row r="122" spans="3:3">
      <c r="C122" s="41"/>
    </row>
    <row r="123" spans="3:3">
      <c r="C123" s="41"/>
    </row>
    <row r="124" spans="3:3">
      <c r="C124" s="41"/>
    </row>
    <row r="125" spans="3:3">
      <c r="C125" s="41"/>
    </row>
    <row r="126" spans="3:3">
      <c r="C126" s="41"/>
    </row>
    <row r="127" spans="3:3">
      <c r="C127" s="41"/>
    </row>
    <row r="128" spans="3:3">
      <c r="C128" s="41"/>
    </row>
    <row r="129" spans="3:3">
      <c r="C129" s="41"/>
    </row>
    <row r="130" spans="3:3">
      <c r="C130" s="41"/>
    </row>
    <row r="131" spans="3:3">
      <c r="C131" s="41"/>
    </row>
    <row r="132" spans="3:3">
      <c r="C132" s="41"/>
    </row>
    <row r="133" spans="3:3">
      <c r="C133" s="41"/>
    </row>
    <row r="134" spans="3:3">
      <c r="C134" s="41"/>
    </row>
    <row r="135" spans="3:3" ht="14.1" customHeight="1">
      <c r="C135" s="41"/>
    </row>
    <row r="136" spans="3:3" ht="14.1" customHeight="1">
      <c r="C136" s="41"/>
    </row>
    <row r="137" spans="3:3" ht="14.1" customHeight="1">
      <c r="C137" s="41"/>
    </row>
    <row r="138" spans="3:3" ht="17.100000000000001" customHeight="1">
      <c r="C138" s="41"/>
    </row>
    <row r="139" spans="3:3" ht="17.100000000000001" customHeight="1">
      <c r="C139" s="41"/>
    </row>
    <row r="140" spans="3:3" ht="14.1" customHeight="1">
      <c r="C140" s="41"/>
    </row>
    <row r="141" spans="3:3">
      <c r="C141" s="41"/>
    </row>
    <row r="142" spans="3:3">
      <c r="C142" s="41"/>
    </row>
    <row r="143" spans="3:3">
      <c r="C143" s="41"/>
    </row>
    <row r="144" spans="3:3">
      <c r="C144" s="41"/>
    </row>
    <row r="145" spans="3:3">
      <c r="C145" s="41"/>
    </row>
    <row r="146" spans="3:3">
      <c r="C146" s="41"/>
    </row>
    <row r="147" spans="3:3">
      <c r="C147" s="41"/>
    </row>
    <row r="148" spans="3:3">
      <c r="C148" s="41"/>
    </row>
    <row r="149" spans="3:3">
      <c r="C149" s="41"/>
    </row>
    <row r="150" spans="3:3">
      <c r="C150" s="41"/>
    </row>
    <row r="151" spans="3:3">
      <c r="C151" s="41"/>
    </row>
    <row r="152" spans="3:3">
      <c r="C152" s="41"/>
    </row>
    <row r="153" spans="3:3">
      <c r="C153" s="41"/>
    </row>
    <row r="154" spans="3:3">
      <c r="C154" s="41"/>
    </row>
    <row r="155" spans="3:3">
      <c r="C155" s="41"/>
    </row>
    <row r="156" spans="3:3">
      <c r="C156" s="41"/>
    </row>
    <row r="157" spans="3:3">
      <c r="C157" s="41"/>
    </row>
  </sheetData>
  <mergeCells count="28">
    <mergeCell ref="E84:H84"/>
    <mergeCell ref="E87:H87"/>
    <mergeCell ref="E88:H88"/>
    <mergeCell ref="E85:H85"/>
    <mergeCell ref="E86:H86"/>
    <mergeCell ref="E79:H79"/>
    <mergeCell ref="E80:H80"/>
    <mergeCell ref="E81:H81"/>
    <mergeCell ref="E82:H82"/>
    <mergeCell ref="E6:I6"/>
    <mergeCell ref="E78:H78"/>
    <mergeCell ref="E74:H74"/>
    <mergeCell ref="E75:H75"/>
    <mergeCell ref="E76:H76"/>
    <mergeCell ref="E73:H73"/>
    <mergeCell ref="B5:D5"/>
    <mergeCell ref="E5:I5"/>
    <mergeCell ref="E72:H72"/>
    <mergeCell ref="B6:D6"/>
    <mergeCell ref="B7:D7"/>
    <mergeCell ref="E7:I7"/>
    <mergeCell ref="H18:I18"/>
    <mergeCell ref="E71:H71"/>
    <mergeCell ref="B1:D1"/>
    <mergeCell ref="B2:D2"/>
    <mergeCell ref="B3:D3"/>
    <mergeCell ref="B4:D4"/>
    <mergeCell ref="E3:I3"/>
  </mergeCells>
  <printOptions horizontalCentered="1" verticalCentered="1" headings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&amp;L&amp;A&amp;R&amp;F</oddFooter>
  </headerFooter>
  <rowBreaks count="1" manualBreakCount="1">
    <brk id="1" max="16383" man="1"/>
  </rowBreaks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codeName="Feuil2" enableFormatConditionsCalculation="0">
    <pageSetUpPr fitToPage="1"/>
  </sheetPr>
  <dimension ref="A1:M43"/>
  <sheetViews>
    <sheetView showGridLines="0" topLeftCell="A16" zoomScale="75" zoomScaleNormal="75" zoomScalePageLayoutView="75" workbookViewId="0">
      <selection activeCell="A44" sqref="A44"/>
    </sheetView>
  </sheetViews>
  <sheetFormatPr baseColWidth="10" defaultColWidth="9.77734375" defaultRowHeight="15.75"/>
  <cols>
    <col min="1" max="1" width="9.77734375" style="89"/>
    <col min="2" max="2" width="3.77734375" style="89" customWidth="1"/>
    <col min="3" max="3" width="38.6640625" style="89" customWidth="1"/>
    <col min="4" max="4" width="5.77734375" style="89" customWidth="1"/>
    <col min="5" max="9" width="16.33203125" style="89" customWidth="1"/>
    <col min="10" max="16384" width="9.77734375" style="1"/>
  </cols>
  <sheetData>
    <row r="1" spans="1:9" ht="18">
      <c r="B1" s="217" t="s">
        <v>7</v>
      </c>
      <c r="C1" s="218"/>
      <c r="D1" s="219"/>
      <c r="E1" s="90"/>
      <c r="F1" s="90"/>
      <c r="G1" s="90"/>
      <c r="H1" s="90"/>
      <c r="I1" s="91"/>
    </row>
    <row r="2" spans="1:9" ht="18">
      <c r="B2" s="220" t="s">
        <v>8</v>
      </c>
      <c r="C2" s="221"/>
      <c r="D2" s="222"/>
      <c r="E2" s="92"/>
      <c r="F2" s="92"/>
      <c r="G2" s="92"/>
      <c r="H2" s="92"/>
      <c r="I2" s="93"/>
    </row>
    <row r="3" spans="1:9" ht="23.25">
      <c r="B3" s="223" t="s">
        <v>9</v>
      </c>
      <c r="C3" s="224"/>
      <c r="D3" s="225"/>
      <c r="E3" s="229" t="s">
        <v>3</v>
      </c>
      <c r="F3" s="230"/>
      <c r="G3" s="230"/>
      <c r="H3" s="230"/>
      <c r="I3" s="231"/>
    </row>
    <row r="4" spans="1:9" ht="33" customHeight="1">
      <c r="B4" s="226" t="s">
        <v>131</v>
      </c>
      <c r="C4" s="227"/>
      <c r="D4" s="228"/>
      <c r="E4" s="92"/>
      <c r="F4" s="92"/>
      <c r="G4" s="92"/>
      <c r="H4" s="92"/>
      <c r="I4" s="93"/>
    </row>
    <row r="5" spans="1:9" s="13" customFormat="1" ht="30.75" customHeight="1">
      <c r="A5" s="46"/>
      <c r="B5" s="232" t="s">
        <v>4</v>
      </c>
      <c r="C5" s="233"/>
      <c r="D5" s="234"/>
      <c r="E5" s="255">
        <f>hypothèses!E5</f>
        <v>0</v>
      </c>
      <c r="F5" s="256"/>
      <c r="G5" s="256"/>
      <c r="H5" s="256"/>
      <c r="I5" s="257"/>
    </row>
    <row r="6" spans="1:9" s="84" customFormat="1" ht="30.75" customHeight="1">
      <c r="A6" s="29"/>
      <c r="B6" s="232" t="s">
        <v>5</v>
      </c>
      <c r="C6" s="233"/>
      <c r="D6" s="234"/>
      <c r="E6" s="255">
        <f>hypothèses!E6</f>
        <v>0</v>
      </c>
      <c r="F6" s="256"/>
      <c r="G6" s="256"/>
      <c r="H6" s="256"/>
      <c r="I6" s="257"/>
    </row>
    <row r="7" spans="1:9" s="84" customFormat="1" ht="30.75" customHeight="1">
      <c r="A7" s="29"/>
      <c r="B7" s="232" t="s">
        <v>6</v>
      </c>
      <c r="C7" s="233"/>
      <c r="D7" s="234"/>
      <c r="E7" s="255">
        <f>hypothèses!E7</f>
        <v>0</v>
      </c>
      <c r="F7" s="256"/>
      <c r="G7" s="256"/>
      <c r="H7" s="256"/>
      <c r="I7" s="257"/>
    </row>
    <row r="8" spans="1:9" s="84" customFormat="1" ht="16.5" customHeight="1">
      <c r="A8" s="29"/>
      <c r="B8" s="48"/>
      <c r="C8" s="29"/>
      <c r="D8" s="29"/>
      <c r="E8" s="29"/>
      <c r="F8" s="29"/>
      <c r="G8" s="29"/>
      <c r="H8" s="29"/>
      <c r="I8" s="49"/>
    </row>
    <row r="9" spans="1:9" s="5" customFormat="1" ht="20.25">
      <c r="A9" s="94"/>
      <c r="B9" s="95"/>
      <c r="C9" s="94" t="s">
        <v>10</v>
      </c>
      <c r="D9" s="94"/>
      <c r="E9" s="96" t="str">
        <f>hypothèses!E9</f>
        <v>€</v>
      </c>
      <c r="F9" s="94"/>
      <c r="G9" s="94"/>
      <c r="H9" s="94"/>
      <c r="I9" s="97"/>
    </row>
    <row r="10" spans="1:9" s="9" customFormat="1" ht="18.75" thickBot="1">
      <c r="A10" s="98"/>
      <c r="B10" s="99"/>
      <c r="C10" s="98"/>
      <c r="D10" s="98"/>
      <c r="E10" s="98"/>
      <c r="F10" s="98"/>
      <c r="G10" s="98"/>
      <c r="H10" s="98"/>
      <c r="I10" s="100"/>
    </row>
    <row r="11" spans="1:9" s="9" customFormat="1" ht="20.100000000000001" customHeight="1">
      <c r="A11" s="98"/>
      <c r="B11" s="101" t="s">
        <v>22</v>
      </c>
      <c r="C11" s="102"/>
      <c r="D11" s="102"/>
      <c r="E11" s="102"/>
      <c r="F11" s="102"/>
      <c r="G11" s="102"/>
      <c r="H11" s="102"/>
      <c r="I11" s="103"/>
    </row>
    <row r="12" spans="1:9" s="9" customFormat="1" ht="20.100000000000001" customHeight="1">
      <c r="A12" s="98"/>
      <c r="B12" s="199"/>
      <c r="C12" s="105"/>
      <c r="D12" s="105"/>
      <c r="E12" s="105"/>
      <c r="F12" s="105"/>
      <c r="G12" s="105"/>
      <c r="H12" s="105"/>
      <c r="I12" s="106"/>
    </row>
    <row r="13" spans="1:9" s="9" customFormat="1" ht="20.100000000000001" customHeight="1">
      <c r="A13" s="98"/>
      <c r="B13" s="199"/>
      <c r="C13" s="107" t="s">
        <v>26</v>
      </c>
      <c r="D13" s="105"/>
      <c r="E13" s="200" t="s">
        <v>27</v>
      </c>
      <c r="F13" s="105"/>
      <c r="G13" s="105"/>
      <c r="H13" s="105"/>
      <c r="I13" s="106"/>
    </row>
    <row r="14" spans="1:9" s="9" customFormat="1" ht="20.100000000000001" customHeight="1" thickBot="1">
      <c r="A14" s="98"/>
      <c r="B14" s="199"/>
      <c r="C14" s="105"/>
      <c r="D14" s="105"/>
      <c r="E14" s="105"/>
      <c r="F14" s="105"/>
      <c r="G14" s="105"/>
      <c r="H14" s="105"/>
      <c r="I14" s="106"/>
    </row>
    <row r="15" spans="1:9" s="9" customFormat="1" ht="20.100000000000001" customHeight="1">
      <c r="A15" s="98"/>
      <c r="B15" s="199"/>
      <c r="C15" s="105"/>
      <c r="D15" s="105"/>
      <c r="E15" s="117" t="str">
        <f>hypothèses!E15</f>
        <v>avant année 1</v>
      </c>
      <c r="F15" s="117" t="str">
        <f>hypothèses!F15</f>
        <v>année 1</v>
      </c>
      <c r="G15" s="117" t="str">
        <f>hypothèses!G15</f>
        <v>année 2</v>
      </c>
      <c r="H15" s="117" t="str">
        <f>hypothèses!H15</f>
        <v>année 3</v>
      </c>
      <c r="I15" s="106"/>
    </row>
    <row r="16" spans="1:9" s="9" customFormat="1" ht="20.100000000000001" customHeight="1" thickBot="1">
      <c r="A16" s="98"/>
      <c r="B16" s="199"/>
      <c r="C16" s="107" t="s">
        <v>23</v>
      </c>
      <c r="D16" s="105"/>
      <c r="E16" s="211">
        <f>hypothèses!E16</f>
        <v>0</v>
      </c>
      <c r="F16" s="211">
        <f>hypothèses!F16</f>
        <v>0</v>
      </c>
      <c r="G16" s="211">
        <f>hypothèses!G16</f>
        <v>0</v>
      </c>
      <c r="H16" s="211">
        <f>hypothèses!H16</f>
        <v>0</v>
      </c>
      <c r="I16" s="106"/>
    </row>
    <row r="17" spans="1:13" s="5" customFormat="1" ht="20.100000000000001" customHeight="1" thickBot="1">
      <c r="A17" s="94"/>
      <c r="B17" s="201"/>
      <c r="C17" s="94"/>
      <c r="D17" s="94"/>
      <c r="E17" s="94"/>
      <c r="F17" s="94"/>
      <c r="G17" s="112"/>
      <c r="H17" s="241"/>
      <c r="I17" s="242"/>
      <c r="J17" s="9"/>
      <c r="K17" s="9"/>
      <c r="L17" s="9"/>
      <c r="M17" s="9"/>
    </row>
    <row r="18" spans="1:13" s="9" customFormat="1" ht="20.100000000000001" customHeight="1" thickBot="1">
      <c r="A18" s="98"/>
      <c r="B18" s="101" t="s">
        <v>11</v>
      </c>
      <c r="C18" s="102"/>
      <c r="D18" s="102"/>
      <c r="E18" s="102"/>
      <c r="F18" s="102"/>
      <c r="G18" s="102"/>
      <c r="H18" s="102"/>
      <c r="I18" s="103"/>
    </row>
    <row r="19" spans="1:13" s="9" customFormat="1" ht="20.100000000000001" customHeight="1">
      <c r="A19" s="98"/>
      <c r="B19" s="199"/>
      <c r="C19" s="105"/>
      <c r="D19" s="105"/>
      <c r="E19" s="117" t="str">
        <f>hypothèses!E15</f>
        <v>avant année 1</v>
      </c>
      <c r="F19" s="117" t="str">
        <f>hypothèses!F15</f>
        <v>année 1</v>
      </c>
      <c r="G19" s="117" t="str">
        <f>hypothèses!G15</f>
        <v>année 2</v>
      </c>
      <c r="H19" s="117" t="str">
        <f>hypothèses!H15</f>
        <v>année 3</v>
      </c>
      <c r="I19" s="106"/>
    </row>
    <row r="20" spans="1:13" s="9" customFormat="1" ht="20.100000000000001" customHeight="1">
      <c r="A20" s="98"/>
      <c r="B20" s="199"/>
      <c r="C20" s="107" t="s">
        <v>123</v>
      </c>
      <c r="D20" s="105"/>
      <c r="E20" s="207">
        <f>SUM(hypothèses!E47:'hypothèses'!E50)</f>
        <v>0</v>
      </c>
      <c r="F20" s="207">
        <f>SUM(hypothèses!F47:'hypothèses'!F50)</f>
        <v>0</v>
      </c>
      <c r="G20" s="208"/>
      <c r="H20" s="208"/>
      <c r="I20" s="106"/>
    </row>
    <row r="21" spans="1:13" s="9" customFormat="1" ht="20.100000000000001" customHeight="1">
      <c r="A21" s="98"/>
      <c r="B21" s="199"/>
      <c r="C21" s="107" t="s">
        <v>124</v>
      </c>
      <c r="D21" s="105"/>
      <c r="E21" s="207">
        <f>SUM(hypothèses!E65:E68)</f>
        <v>0</v>
      </c>
      <c r="F21" s="207">
        <f>SUM(hypothèses!F65:F68)</f>
        <v>0</v>
      </c>
      <c r="G21" s="207">
        <f>SUM(hypothèses!G65:G68)</f>
        <v>0</v>
      </c>
      <c r="H21" s="208"/>
      <c r="I21" s="106"/>
    </row>
    <row r="22" spans="1:13" s="9" customFormat="1" ht="20.100000000000001" customHeight="1">
      <c r="A22" s="98"/>
      <c r="B22" s="199"/>
      <c r="C22" s="107" t="s">
        <v>132</v>
      </c>
      <c r="D22" s="105"/>
      <c r="E22" s="207">
        <f>SUM(hypothèses!E53:E56)</f>
        <v>0</v>
      </c>
      <c r="F22" s="208"/>
      <c r="G22" s="208"/>
      <c r="H22" s="208"/>
      <c r="I22" s="106"/>
    </row>
    <row r="23" spans="1:13" s="9" customFormat="1" ht="20.100000000000001" customHeight="1">
      <c r="A23" s="98"/>
      <c r="B23" s="199"/>
      <c r="C23" s="107" t="s">
        <v>125</v>
      </c>
      <c r="D23" s="105"/>
      <c r="E23" s="208"/>
      <c r="F23" s="207">
        <f>SUM(hypothèses!F59:F62)</f>
        <v>0</v>
      </c>
      <c r="G23" s="207">
        <f>SUM(hypothèses!G59:G62)</f>
        <v>0</v>
      </c>
      <c r="H23" s="207">
        <f>SUM(hypothèses!H59:H62)</f>
        <v>0</v>
      </c>
      <c r="I23" s="106"/>
    </row>
    <row r="24" spans="1:13" s="9" customFormat="1" ht="20.100000000000001" customHeight="1">
      <c r="A24" s="98"/>
      <c r="B24" s="199"/>
      <c r="C24" s="107" t="s">
        <v>16</v>
      </c>
      <c r="D24" s="105"/>
      <c r="E24" s="209">
        <f>BFR!C21</f>
        <v>0</v>
      </c>
      <c r="F24" s="209">
        <f>BFR!D20</f>
        <v>0</v>
      </c>
      <c r="G24" s="209">
        <f>BFR!E20</f>
        <v>0</v>
      </c>
      <c r="H24" s="209">
        <f>BFR!F20</f>
        <v>0</v>
      </c>
      <c r="I24" s="106"/>
    </row>
    <row r="25" spans="1:13" s="9" customFormat="1" ht="20.100000000000001" customHeight="1" thickBot="1">
      <c r="A25" s="98"/>
      <c r="B25" s="199"/>
      <c r="C25" s="107" t="s">
        <v>89</v>
      </c>
      <c r="D25" s="105"/>
      <c r="E25" s="210">
        <f>BFR!C22</f>
        <v>0</v>
      </c>
      <c r="F25" s="210">
        <f>BFR!D21</f>
        <v>0</v>
      </c>
      <c r="G25" s="210">
        <f>BFR!E21</f>
        <v>0</v>
      </c>
      <c r="H25" s="210">
        <f>BFR!F21</f>
        <v>0</v>
      </c>
      <c r="I25" s="106"/>
    </row>
    <row r="26" spans="1:13" s="5" customFormat="1" ht="20.100000000000001" customHeight="1" thickBot="1">
      <c r="A26" s="94"/>
      <c r="B26" s="201"/>
      <c r="C26" s="94"/>
      <c r="D26" s="94"/>
      <c r="E26" s="94"/>
      <c r="F26" s="94"/>
      <c r="G26" s="112"/>
      <c r="H26" s="241"/>
      <c r="I26" s="242"/>
      <c r="J26" s="9"/>
      <c r="K26" s="9"/>
      <c r="L26" s="9"/>
      <c r="M26" s="9"/>
    </row>
    <row r="27" spans="1:13" s="9" customFormat="1" ht="20.100000000000001" customHeight="1" thickBot="1">
      <c r="A27" s="98"/>
      <c r="B27" s="113" t="s">
        <v>133</v>
      </c>
      <c r="C27" s="114"/>
      <c r="D27" s="114"/>
      <c r="E27" s="114"/>
      <c r="F27" s="114"/>
      <c r="G27" s="114"/>
      <c r="H27" s="114"/>
      <c r="I27" s="115"/>
    </row>
    <row r="28" spans="1:13" s="9" customFormat="1" ht="24.75" customHeight="1">
      <c r="A28" s="98"/>
      <c r="B28" s="116"/>
      <c r="C28" s="94"/>
      <c r="D28" s="94"/>
      <c r="E28" s="117" t="str">
        <f>hypothèses!E15</f>
        <v>avant année 1</v>
      </c>
      <c r="F28" s="117" t="str">
        <f>hypothèses!F15</f>
        <v>année 1</v>
      </c>
      <c r="G28" s="117" t="str">
        <f>hypothèses!G15</f>
        <v>année 2</v>
      </c>
      <c r="H28" s="117" t="str">
        <f>hypothèses!H15</f>
        <v>année 3</v>
      </c>
      <c r="I28" s="100"/>
    </row>
    <row r="29" spans="1:13" s="5" customFormat="1" ht="20.100000000000001" customHeight="1">
      <c r="A29" s="94"/>
      <c r="B29" s="201"/>
      <c r="C29" s="94" t="s">
        <v>63</v>
      </c>
      <c r="D29" s="94"/>
      <c r="E29" s="205">
        <f>'compte exploitation'!C11</f>
        <v>0</v>
      </c>
      <c r="F29" s="205">
        <f>'compte exploitation'!D11</f>
        <v>0</v>
      </c>
      <c r="G29" s="205">
        <f>'compte exploitation'!E11</f>
        <v>0</v>
      </c>
      <c r="H29" s="205">
        <f>'compte exploitation'!F11</f>
        <v>0</v>
      </c>
      <c r="I29" s="100"/>
      <c r="J29" s="9"/>
      <c r="K29" s="9"/>
      <c r="L29" s="9"/>
      <c r="M29" s="9"/>
    </row>
    <row r="30" spans="1:13" s="5" customFormat="1" ht="20.100000000000001" customHeight="1">
      <c r="A30" s="94"/>
      <c r="B30" s="201"/>
      <c r="C30" s="94" t="s">
        <v>135</v>
      </c>
      <c r="D30" s="94"/>
      <c r="E30" s="205">
        <f>'compte exploitation'!C49</f>
        <v>0</v>
      </c>
      <c r="F30" s="205">
        <f>'compte exploitation'!D49</f>
        <v>0</v>
      </c>
      <c r="G30" s="205">
        <f>'compte exploitation'!E49</f>
        <v>0</v>
      </c>
      <c r="H30" s="205">
        <f>'compte exploitation'!F49</f>
        <v>0</v>
      </c>
      <c r="I30" s="100"/>
      <c r="J30" s="9"/>
      <c r="K30" s="9"/>
      <c r="L30" s="9"/>
      <c r="M30" s="9"/>
    </row>
    <row r="31" spans="1:13" s="5" customFormat="1" ht="20.100000000000001" customHeight="1">
      <c r="A31" s="94"/>
      <c r="B31" s="201"/>
      <c r="C31" s="94" t="s">
        <v>127</v>
      </c>
      <c r="D31" s="94"/>
      <c r="E31" s="206">
        <f>'compte exploitation'!C50</f>
        <v>0</v>
      </c>
      <c r="F31" s="206" t="e">
        <f>'compte exploitation'!D50</f>
        <v>#DIV/0!</v>
      </c>
      <c r="G31" s="206" t="e">
        <f>'compte exploitation'!E50</f>
        <v>#DIV/0!</v>
      </c>
      <c r="H31" s="206" t="e">
        <f>'compte exploitation'!F50</f>
        <v>#DIV/0!</v>
      </c>
      <c r="I31" s="100"/>
      <c r="J31" s="9"/>
      <c r="K31" s="9"/>
      <c r="L31" s="9"/>
      <c r="M31" s="9"/>
    </row>
    <row r="32" spans="1:13" s="5" customFormat="1" ht="20.100000000000001" customHeight="1">
      <c r="A32" s="94"/>
      <c r="B32" s="201"/>
      <c r="C32" s="94" t="s">
        <v>12</v>
      </c>
      <c r="D32" s="94"/>
      <c r="E32" s="204">
        <f>'compte exploitation'!C16</f>
        <v>0</v>
      </c>
      <c r="F32" s="204">
        <f>'compte exploitation'!D16</f>
        <v>0</v>
      </c>
      <c r="G32" s="204">
        <f>'compte exploitation'!E16</f>
        <v>0</v>
      </c>
      <c r="H32" s="204">
        <f>'compte exploitation'!F16</f>
        <v>0</v>
      </c>
      <c r="I32" s="100"/>
      <c r="J32" s="9"/>
      <c r="K32" s="9"/>
      <c r="L32" s="9"/>
      <c r="M32" s="9"/>
    </row>
    <row r="33" spans="1:13" s="5" customFormat="1" ht="20.100000000000001" customHeight="1">
      <c r="A33" s="94"/>
      <c r="B33" s="201"/>
      <c r="C33" s="94" t="s">
        <v>13</v>
      </c>
      <c r="D33" s="94"/>
      <c r="E33" s="202">
        <f>'compte exploitation'!C17</f>
        <v>0</v>
      </c>
      <c r="F33" s="202" t="e">
        <f>'compte exploitation'!D17</f>
        <v>#DIV/0!</v>
      </c>
      <c r="G33" s="202" t="e">
        <f>'compte exploitation'!E17</f>
        <v>#DIV/0!</v>
      </c>
      <c r="H33" s="202" t="e">
        <f>'compte exploitation'!F17</f>
        <v>#DIV/0!</v>
      </c>
      <c r="I33" s="100"/>
      <c r="J33" s="9"/>
      <c r="K33" s="9"/>
      <c r="L33" s="9"/>
      <c r="M33" s="9"/>
    </row>
    <row r="34" spans="1:13" s="5" customFormat="1" ht="20.100000000000001" customHeight="1">
      <c r="A34" s="94"/>
      <c r="B34" s="201"/>
      <c r="C34" s="94" t="s">
        <v>126</v>
      </c>
      <c r="D34" s="94"/>
      <c r="E34" s="204">
        <f>'compte exploitation'!C33</f>
        <v>0</v>
      </c>
      <c r="F34" s="204">
        <f>'compte exploitation'!D33</f>
        <v>0</v>
      </c>
      <c r="G34" s="204">
        <f>'compte exploitation'!E33</f>
        <v>0</v>
      </c>
      <c r="H34" s="204">
        <f>'compte exploitation'!F33</f>
        <v>0</v>
      </c>
      <c r="I34" s="100"/>
      <c r="J34" s="9"/>
      <c r="K34" s="9"/>
      <c r="L34" s="9"/>
      <c r="M34" s="9"/>
    </row>
    <row r="35" spans="1:13" s="5" customFormat="1" ht="20.100000000000001" customHeight="1">
      <c r="A35" s="94"/>
      <c r="B35" s="201"/>
      <c r="C35" s="94" t="s">
        <v>128</v>
      </c>
      <c r="D35" s="94"/>
      <c r="E35" s="202">
        <f>'compte exploitation'!C34</f>
        <v>0</v>
      </c>
      <c r="F35" s="202" t="e">
        <f>'compte exploitation'!D34</f>
        <v>#DIV/0!</v>
      </c>
      <c r="G35" s="202" t="e">
        <f>'compte exploitation'!E34</f>
        <v>#DIV/0!</v>
      </c>
      <c r="H35" s="202" t="e">
        <f>'compte exploitation'!F34</f>
        <v>#DIV/0!</v>
      </c>
      <c r="I35" s="100"/>
      <c r="J35" s="9"/>
      <c r="K35" s="9"/>
      <c r="L35" s="9"/>
      <c r="M35" s="9"/>
    </row>
    <row r="36" spans="1:13" s="5" customFormat="1" ht="20.100000000000001" customHeight="1">
      <c r="A36" s="94"/>
      <c r="B36" s="201"/>
      <c r="C36" s="94" t="s">
        <v>14</v>
      </c>
      <c r="D36" s="94"/>
      <c r="E36" s="205">
        <f>trésorerie!C21</f>
        <v>0</v>
      </c>
      <c r="F36" s="205">
        <f>trésorerie!D21</f>
        <v>0</v>
      </c>
      <c r="G36" s="205">
        <f>trésorerie!E21</f>
        <v>0</v>
      </c>
      <c r="H36" s="205">
        <f>trésorerie!F21</f>
        <v>0</v>
      </c>
      <c r="I36" s="100"/>
      <c r="J36" s="9"/>
      <c r="K36" s="9"/>
      <c r="L36" s="9"/>
      <c r="M36" s="9"/>
    </row>
    <row r="37" spans="1:13" s="5" customFormat="1" ht="20.100000000000001" customHeight="1">
      <c r="A37" s="94"/>
      <c r="B37" s="201"/>
      <c r="C37" s="126" t="s">
        <v>15</v>
      </c>
      <c r="D37" s="94"/>
      <c r="E37" s="205">
        <f>trésorerie!C22</f>
        <v>0</v>
      </c>
      <c r="F37" s="205">
        <f>trésorerie!D22</f>
        <v>0</v>
      </c>
      <c r="G37" s="205">
        <f>trésorerie!E22</f>
        <v>0</v>
      </c>
      <c r="H37" s="205">
        <f>trésorerie!F22</f>
        <v>0</v>
      </c>
      <c r="I37" s="100"/>
      <c r="J37" s="9"/>
      <c r="K37" s="9"/>
      <c r="L37" s="9"/>
      <c r="M37" s="9"/>
    </row>
    <row r="38" spans="1:13" s="5" customFormat="1" ht="20.100000000000001" customHeight="1">
      <c r="A38" s="94"/>
      <c r="B38" s="201"/>
      <c r="C38" s="94" t="s">
        <v>17</v>
      </c>
      <c r="D38" s="94"/>
      <c r="E38" s="212"/>
      <c r="F38" s="205">
        <f>'compte exploitation'!D33+'compte exploitation'!D23-BFR!D18-BFR!D19</f>
        <v>0</v>
      </c>
      <c r="G38" s="205">
        <f>'compte exploitation'!E33+'compte exploitation'!E23-BFR!E18-BFR!E19</f>
        <v>0</v>
      </c>
      <c r="H38" s="205">
        <f>'compte exploitation'!F33+'compte exploitation'!F23-BFR!F18-BFR!F19</f>
        <v>0</v>
      </c>
      <c r="I38" s="100"/>
      <c r="J38" s="9"/>
      <c r="K38" s="9"/>
      <c r="L38" s="9"/>
      <c r="M38" s="9"/>
    </row>
    <row r="39" spans="1:13" s="5" customFormat="1" ht="20.100000000000001" customHeight="1">
      <c r="A39" s="94"/>
      <c r="B39" s="201"/>
      <c r="C39" s="94" t="s">
        <v>129</v>
      </c>
      <c r="D39" s="94"/>
      <c r="E39" s="213"/>
      <c r="F39" s="214" t="e">
        <f>F38/F29</f>
        <v>#DIV/0!</v>
      </c>
      <c r="G39" s="214" t="e">
        <f t="shared" ref="G39:H39" si="0">G38/G29</f>
        <v>#DIV/0!</v>
      </c>
      <c r="H39" s="214" t="e">
        <f t="shared" si="0"/>
        <v>#DIV/0!</v>
      </c>
      <c r="I39" s="100"/>
      <c r="J39" s="9"/>
      <c r="K39" s="9"/>
      <c r="L39" s="9"/>
      <c r="M39" s="9"/>
    </row>
    <row r="40" spans="1:13" s="5" customFormat="1" ht="20.100000000000001" customHeight="1">
      <c r="A40" s="94"/>
      <c r="B40" s="201"/>
      <c r="C40" s="94" t="s">
        <v>130</v>
      </c>
      <c r="D40" s="94"/>
      <c r="E40" s="213"/>
      <c r="F40" s="214" t="e">
        <f>(E21+F21)/F38</f>
        <v>#DIV/0!</v>
      </c>
      <c r="G40" s="214" t="e">
        <f>(F21+G21+E21)/G38</f>
        <v>#DIV/0!</v>
      </c>
      <c r="H40" s="214" t="e">
        <f>(E21+F21+G21)/H38</f>
        <v>#DIV/0!</v>
      </c>
      <c r="I40" s="100"/>
      <c r="J40" s="9"/>
      <c r="K40" s="9"/>
      <c r="L40" s="9"/>
      <c r="M40" s="9"/>
    </row>
    <row r="41" spans="1:13" s="9" customFormat="1" ht="20.100000000000001" customHeight="1" thickBot="1">
      <c r="A41" s="98"/>
      <c r="B41" s="203"/>
      <c r="C41" s="124"/>
      <c r="D41" s="124"/>
      <c r="E41" s="124"/>
      <c r="F41" s="124"/>
      <c r="G41" s="124"/>
      <c r="H41" s="124"/>
      <c r="I41" s="125"/>
    </row>
    <row r="42" spans="1:13" customFormat="1">
      <c r="A42" s="42" t="s">
        <v>147</v>
      </c>
      <c r="B42" s="42"/>
      <c r="C42" s="42"/>
      <c r="D42" s="43"/>
      <c r="E42" s="42"/>
      <c r="F42" s="42"/>
      <c r="G42" s="42"/>
      <c r="H42" s="42"/>
      <c r="I42" s="42"/>
      <c r="J42" s="42"/>
      <c r="K42" s="42"/>
      <c r="L42" s="42"/>
    </row>
    <row r="43" spans="1:13" customFormat="1">
      <c r="A43" s="42" t="s">
        <v>148</v>
      </c>
      <c r="B43" s="42"/>
      <c r="C43" s="41"/>
      <c r="D43" s="43"/>
      <c r="E43" s="42"/>
      <c r="F43" s="42"/>
      <c r="G43" s="42"/>
      <c r="H43" s="42"/>
      <c r="I43" s="42"/>
      <c r="J43" s="42"/>
      <c r="K43" s="42"/>
      <c r="L43" s="42"/>
    </row>
  </sheetData>
  <mergeCells count="13">
    <mergeCell ref="B1:D1"/>
    <mergeCell ref="B4:D4"/>
    <mergeCell ref="E5:I5"/>
    <mergeCell ref="B6:D6"/>
    <mergeCell ref="B5:D5"/>
    <mergeCell ref="E6:I6"/>
    <mergeCell ref="B2:D2"/>
    <mergeCell ref="B7:D7"/>
    <mergeCell ref="E7:I7"/>
    <mergeCell ref="H26:I26"/>
    <mergeCell ref="H17:I17"/>
    <mergeCell ref="E3:I3"/>
    <mergeCell ref="B3:D3"/>
  </mergeCells>
  <printOptions horizontalCentered="1" verticalCentered="1" headings="1" gridLinesSet="0"/>
  <pageMargins left="0.23622047244094491" right="0.23622047244094491" top="0.74803149606299213" bottom="0.74803149606299213" header="0.31496062992125984" footer="0.31496062992125984"/>
  <headerFooter alignWithMargins="0">
    <oddFooter>&amp;L&amp;A&amp;R&amp;F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codeName="Feuil3" enableFormatConditionsCalculation="0">
    <pageSetUpPr fitToPage="1"/>
  </sheetPr>
  <dimension ref="A2:L156"/>
  <sheetViews>
    <sheetView showGridLines="0" topLeftCell="A38" zoomScale="75" zoomScaleNormal="75" zoomScalePageLayoutView="75" workbookViewId="0">
      <selection activeCell="A54" sqref="A54"/>
    </sheetView>
  </sheetViews>
  <sheetFormatPr baseColWidth="10" defaultRowHeight="15.75"/>
  <cols>
    <col min="1" max="1" width="20.44140625" style="42" customWidth="1"/>
    <col min="2" max="2" width="18.44140625" style="42" customWidth="1"/>
    <col min="3" max="3" width="18.33203125" style="43" customWidth="1"/>
    <col min="4" max="7" width="18.33203125" style="42" customWidth="1"/>
    <col min="8" max="8" width="10.88671875" style="42" customWidth="1"/>
    <col min="9" max="16" width="11.44140625" customWidth="1"/>
    <col min="17" max="17" width="11.6640625" customWidth="1"/>
    <col min="18" max="18" width="1.6640625" customWidth="1"/>
    <col min="19" max="19" width="19.6640625" customWidth="1"/>
    <col min="20" max="20" width="20.6640625" customWidth="1"/>
    <col min="21" max="28" width="11.44140625" customWidth="1"/>
    <col min="29" max="29" width="1.6640625" customWidth="1"/>
  </cols>
  <sheetData>
    <row r="2" spans="1:9" s="7" customFormat="1" ht="18">
      <c r="A2" s="258" t="s">
        <v>24</v>
      </c>
      <c r="B2" s="258"/>
      <c r="C2" s="258"/>
      <c r="D2" s="258"/>
      <c r="E2" s="258"/>
      <c r="F2" s="258"/>
      <c r="G2" s="42"/>
      <c r="H2" s="42"/>
    </row>
    <row r="3" spans="1:9" s="7" customFormat="1" ht="18">
      <c r="C3" s="81"/>
      <c r="G3" s="42"/>
      <c r="H3" s="42"/>
    </row>
    <row r="4" spans="1:9" s="7" customFormat="1" ht="18">
      <c r="A4" s="190" t="s">
        <v>4</v>
      </c>
      <c r="B4" s="265">
        <f>hypothèses!E5</f>
        <v>0</v>
      </c>
      <c r="C4" s="266"/>
      <c r="D4" s="266"/>
      <c r="E4" s="266"/>
      <c r="F4" s="267"/>
      <c r="G4" s="42"/>
      <c r="H4" s="42"/>
    </row>
    <row r="5" spans="1:9" s="7" customFormat="1" ht="18">
      <c r="A5" s="190" t="s">
        <v>5</v>
      </c>
      <c r="B5" s="265">
        <f>hypothèses!E6</f>
        <v>0</v>
      </c>
      <c r="C5" s="266"/>
      <c r="D5" s="266"/>
      <c r="E5" s="266"/>
      <c r="F5" s="267"/>
      <c r="G5" s="42"/>
      <c r="H5" s="42"/>
    </row>
    <row r="6" spans="1:9" s="7" customFormat="1" ht="18">
      <c r="A6" s="190" t="s">
        <v>6</v>
      </c>
      <c r="B6" s="265">
        <f>hypothèses!E7</f>
        <v>0</v>
      </c>
      <c r="C6" s="266"/>
      <c r="D6" s="266"/>
      <c r="E6" s="266"/>
      <c r="F6" s="267"/>
      <c r="G6" s="42"/>
      <c r="H6" s="42"/>
    </row>
    <row r="7" spans="1:9" s="7" customFormat="1" ht="18">
      <c r="G7" s="42"/>
      <c r="H7" s="42"/>
    </row>
    <row r="8" spans="1:9" s="7" customFormat="1" ht="18">
      <c r="A8" s="171" t="s">
        <v>134</v>
      </c>
      <c r="G8" s="42"/>
      <c r="H8" s="42"/>
    </row>
    <row r="9" spans="1:9" s="7" customFormat="1" ht="18.75" thickBot="1">
      <c r="A9" s="32"/>
      <c r="B9" s="32"/>
      <c r="C9" s="85" t="str">
        <f>hypothèses!E15</f>
        <v>avant année 1</v>
      </c>
      <c r="D9" s="85" t="str">
        <f>hypothèses!F15</f>
        <v>année 1</v>
      </c>
      <c r="E9" s="85" t="str">
        <f>hypothèses!G15</f>
        <v>année 2</v>
      </c>
      <c r="F9" s="169" t="str">
        <f>hypothèses!H15</f>
        <v>année 3</v>
      </c>
      <c r="G9" s="31"/>
      <c r="H9" s="82"/>
    </row>
    <row r="10" spans="1:9" s="7" customFormat="1" ht="24.95" customHeight="1" thickBot="1">
      <c r="A10" s="146" t="s">
        <v>28</v>
      </c>
      <c r="B10" s="33"/>
      <c r="C10" s="86">
        <f>hypothèses!E16</f>
        <v>0</v>
      </c>
      <c r="D10" s="86">
        <f>hypothèses!F16</f>
        <v>0</v>
      </c>
      <c r="E10" s="86">
        <f>hypothèses!G16</f>
        <v>0</v>
      </c>
      <c r="F10" s="86">
        <f>hypothèses!H16</f>
        <v>0</v>
      </c>
      <c r="G10" s="170">
        <f>SUM(D10:F10)</f>
        <v>0</v>
      </c>
      <c r="H10" s="147"/>
    </row>
    <row r="11" spans="1:9" s="7" customFormat="1" ht="24.95" customHeight="1">
      <c r="A11" s="261" t="s">
        <v>64</v>
      </c>
      <c r="B11" s="262"/>
      <c r="C11" s="140"/>
      <c r="D11" s="87">
        <f>D10*hypothèses!F17</f>
        <v>0</v>
      </c>
      <c r="E11" s="87">
        <f>E10*hypothèses!G17</f>
        <v>0</v>
      </c>
      <c r="F11" s="87">
        <f>F10*hypothèses!H17</f>
        <v>0</v>
      </c>
      <c r="G11" s="71">
        <f>SUM(C11:F11)</f>
        <v>0</v>
      </c>
      <c r="H11" s="72" t="e">
        <f t="shared" ref="H11:H16" si="0">+G11/$G$11</f>
        <v>#DIV/0!</v>
      </c>
    </row>
    <row r="12" spans="1:9" s="7" customFormat="1" ht="24.95" customHeight="1">
      <c r="A12" s="39" t="s">
        <v>32</v>
      </c>
      <c r="C12" s="141"/>
      <c r="D12" s="88">
        <f>-D10*hypothèses!F22</f>
        <v>0</v>
      </c>
      <c r="E12" s="88">
        <f>-E10*hypothèses!G22</f>
        <v>0</v>
      </c>
      <c r="F12" s="88">
        <f>-F10*hypothèses!H22</f>
        <v>0</v>
      </c>
      <c r="G12" s="73">
        <f>SUM(C12:F12)</f>
        <v>0</v>
      </c>
      <c r="H12" s="72" t="e">
        <f t="shared" si="0"/>
        <v>#DIV/0!</v>
      </c>
      <c r="I12" s="15"/>
    </row>
    <row r="13" spans="1:9" s="7" customFormat="1" ht="24.95" customHeight="1">
      <c r="A13" s="39" t="s">
        <v>137</v>
      </c>
      <c r="C13" s="141"/>
      <c r="D13" s="88">
        <f>-D10*SUM(hypothèses!F23:F25)</f>
        <v>0</v>
      </c>
      <c r="E13" s="88">
        <f>-E10*SUM(hypothèses!G23:G25)</f>
        <v>0</v>
      </c>
      <c r="F13" s="88">
        <f>-F10*SUM(hypothèses!H23:H25)</f>
        <v>0</v>
      </c>
      <c r="G13" s="73">
        <f>SUM(C13:F13)</f>
        <v>0</v>
      </c>
      <c r="H13" s="72" t="e">
        <f t="shared" si="0"/>
        <v>#DIV/0!</v>
      </c>
      <c r="I13" s="15"/>
    </row>
    <row r="14" spans="1:9" s="7" customFormat="1" ht="24.95" customHeight="1">
      <c r="A14" s="47" t="s">
        <v>34</v>
      </c>
      <c r="C14" s="141"/>
      <c r="D14" s="88">
        <f>-D10*hypothèses!F26</f>
        <v>0</v>
      </c>
      <c r="E14" s="88">
        <f>-E10*hypothèses!G26</f>
        <v>0</v>
      </c>
      <c r="F14" s="88">
        <f>-F10*hypothèses!H26</f>
        <v>0</v>
      </c>
      <c r="G14" s="73">
        <f>SUM(C14:F14)</f>
        <v>0</v>
      </c>
      <c r="H14" s="72" t="e">
        <f t="shared" si="0"/>
        <v>#DIV/0!</v>
      </c>
      <c r="I14" s="15"/>
    </row>
    <row r="15" spans="1:9" s="7" customFormat="1" ht="24.95" customHeight="1" thickBot="1">
      <c r="A15" s="47" t="s">
        <v>33</v>
      </c>
      <c r="C15" s="141"/>
      <c r="D15" s="88">
        <f>-D10*hypothèses!F27</f>
        <v>0</v>
      </c>
      <c r="E15" s="88">
        <f>-E10*hypothèses!G27</f>
        <v>0</v>
      </c>
      <c r="F15" s="88">
        <f>-F10*hypothèses!H27</f>
        <v>0</v>
      </c>
      <c r="G15" s="73">
        <f>SUM(C15:F15)</f>
        <v>0</v>
      </c>
      <c r="H15" s="72" t="e">
        <f t="shared" si="0"/>
        <v>#DIV/0!</v>
      </c>
      <c r="I15" s="15"/>
    </row>
    <row r="16" spans="1:9" s="7" customFormat="1" ht="24.95" customHeight="1">
      <c r="A16" s="162" t="s">
        <v>62</v>
      </c>
      <c r="B16" s="163"/>
      <c r="C16" s="164"/>
      <c r="D16" s="161">
        <f>SUM(D11:D15)</f>
        <v>0</v>
      </c>
      <c r="E16" s="161">
        <f>SUM(E11:E15)</f>
        <v>0</v>
      </c>
      <c r="F16" s="161">
        <f>SUM(F11:F15)</f>
        <v>0</v>
      </c>
      <c r="G16" s="155">
        <f>SUM(G11:G15)</f>
        <v>0</v>
      </c>
      <c r="H16" s="156" t="e">
        <f t="shared" si="0"/>
        <v>#DIV/0!</v>
      </c>
      <c r="I16" s="15"/>
    </row>
    <row r="17" spans="1:9" s="7" customFormat="1" ht="20.100000000000001" customHeight="1" thickBot="1">
      <c r="A17" s="148" t="s">
        <v>67</v>
      </c>
      <c r="B17" s="165"/>
      <c r="C17" s="166"/>
      <c r="D17" s="70" t="e">
        <f>+D16/D$11</f>
        <v>#DIV/0!</v>
      </c>
      <c r="E17" s="70" t="e">
        <f t="shared" ref="E17" si="1">+E16/E$11</f>
        <v>#DIV/0!</v>
      </c>
      <c r="F17" s="70" t="e">
        <f t="shared" ref="F17" si="2">+F16/F$11</f>
        <v>#DIV/0!</v>
      </c>
      <c r="G17" s="157"/>
      <c r="H17" s="158" t="s">
        <v>0</v>
      </c>
      <c r="I17" s="15"/>
    </row>
    <row r="18" spans="1:9" s="7" customFormat="1" ht="24.95" customHeight="1">
      <c r="A18" s="39" t="str">
        <f>hypothèses!C30</f>
        <v>Main d'œuvre indirecte</v>
      </c>
      <c r="B18" s="34"/>
      <c r="C18" s="141"/>
      <c r="D18" s="88">
        <f>-hypothèses!F30</f>
        <v>0</v>
      </c>
      <c r="E18" s="88">
        <f>-hypothèses!G30</f>
        <v>0</v>
      </c>
      <c r="F18" s="88">
        <f>-hypothèses!H30</f>
        <v>0</v>
      </c>
      <c r="G18" s="73">
        <f>SUM(C18:F18)</f>
        <v>0</v>
      </c>
      <c r="H18" s="72" t="e">
        <f t="shared" ref="H18:H23" si="3">+G18/$G$11</f>
        <v>#DIV/0!</v>
      </c>
      <c r="I18" s="14"/>
    </row>
    <row r="19" spans="1:9" s="7" customFormat="1" ht="20.100000000000001" customHeight="1">
      <c r="A19" s="39" t="str">
        <f>hypothèses!C31</f>
        <v>Loyer et autres coûts immobiliers</v>
      </c>
      <c r="B19" s="34"/>
      <c r="C19" s="141"/>
      <c r="D19" s="88">
        <f>-hypothèses!F31</f>
        <v>0</v>
      </c>
      <c r="E19" s="88">
        <f>-hypothèses!G31</f>
        <v>0</v>
      </c>
      <c r="F19" s="88">
        <f>-hypothèses!H31</f>
        <v>0</v>
      </c>
      <c r="G19" s="73">
        <f>SUM(C19:F19)</f>
        <v>0</v>
      </c>
      <c r="H19" s="72" t="e">
        <f t="shared" si="3"/>
        <v>#DIV/0!</v>
      </c>
      <c r="I19" s="14"/>
    </row>
    <row r="20" spans="1:9" s="7" customFormat="1" ht="20.100000000000001" customHeight="1">
      <c r="A20" s="39" t="str">
        <f>hypothèses!C32</f>
        <v>Frais de fonctionnement fixes</v>
      </c>
      <c r="B20" s="34"/>
      <c r="C20" s="141"/>
      <c r="D20" s="88">
        <f>-hypothèses!F32</f>
        <v>0</v>
      </c>
      <c r="E20" s="88">
        <f>-hypothèses!G32</f>
        <v>0</v>
      </c>
      <c r="F20" s="88">
        <f>-hypothèses!H32</f>
        <v>0</v>
      </c>
      <c r="G20" s="73">
        <f>SUM(C20:F20)</f>
        <v>0</v>
      </c>
      <c r="H20" s="72" t="e">
        <f t="shared" si="3"/>
        <v>#DIV/0!</v>
      </c>
      <c r="I20" s="14"/>
    </row>
    <row r="21" spans="1:9" s="7" customFormat="1" ht="24.95" customHeight="1">
      <c r="A21" s="39" t="str">
        <f>hypothèses!C33</f>
        <v>Frais généraux</v>
      </c>
      <c r="B21" s="35"/>
      <c r="C21" s="141"/>
      <c r="D21" s="88">
        <f>-hypothèses!F33</f>
        <v>0</v>
      </c>
      <c r="E21" s="88">
        <f>-hypothèses!G33</f>
        <v>0</v>
      </c>
      <c r="F21" s="88">
        <f>-hypothèses!H33</f>
        <v>0</v>
      </c>
      <c r="G21" s="73">
        <f>SUM(C21:F21)</f>
        <v>0</v>
      </c>
      <c r="H21" s="72" t="e">
        <f t="shared" si="3"/>
        <v>#DIV/0!</v>
      </c>
      <c r="I21" s="15"/>
    </row>
    <row r="22" spans="1:9" s="7" customFormat="1" ht="24.95" customHeight="1">
      <c r="A22" s="39" t="str">
        <f>hypothèses!C34</f>
        <v>Autres</v>
      </c>
      <c r="B22" s="35"/>
      <c r="C22" s="141"/>
      <c r="D22" s="88">
        <f>-hypothèses!F34</f>
        <v>0</v>
      </c>
      <c r="E22" s="88">
        <f>-hypothèses!G34</f>
        <v>0</v>
      </c>
      <c r="F22" s="88">
        <f>-hypothèses!H34</f>
        <v>0</v>
      </c>
      <c r="G22" s="73">
        <f>SUM(C22:F22)</f>
        <v>0</v>
      </c>
      <c r="H22" s="72" t="e">
        <f t="shared" si="3"/>
        <v>#DIV/0!</v>
      </c>
    </row>
    <row r="23" spans="1:9" s="7" customFormat="1" ht="24.95" customHeight="1">
      <c r="A23" s="39" t="s">
        <v>65</v>
      </c>
      <c r="B23" s="35"/>
      <c r="C23" s="141"/>
      <c r="D23" s="88">
        <f>SUM(D24:D27)</f>
        <v>0</v>
      </c>
      <c r="E23" s="88">
        <f t="shared" ref="E23:F23" si="4">SUM(E24:E27)</f>
        <v>0</v>
      </c>
      <c r="F23" s="88">
        <f t="shared" si="4"/>
        <v>0</v>
      </c>
      <c r="G23" s="73">
        <f t="shared" ref="G23" si="5">SUM(C23:F23)</f>
        <v>0</v>
      </c>
      <c r="H23" s="72" t="e">
        <f t="shared" si="3"/>
        <v>#DIV/0!</v>
      </c>
    </row>
    <row r="24" spans="1:9" s="7" customFormat="1" ht="24.95" customHeight="1">
      <c r="A24" s="167" t="str">
        <f>hypothèses!C79</f>
        <v>investissement 1</v>
      </c>
      <c r="B24" s="35"/>
      <c r="C24" s="142"/>
      <c r="D24" s="136">
        <f>-hypothèses!E39/hypothèses!E79</f>
        <v>0</v>
      </c>
      <c r="E24" s="136">
        <f>D24-hypothèses!F39/hypothèses!E79</f>
        <v>0</v>
      </c>
      <c r="F24" s="136">
        <f>E24-hypothèses!G39/hypothèses!E79</f>
        <v>0</v>
      </c>
      <c r="G24" s="73"/>
      <c r="H24" s="72"/>
    </row>
    <row r="25" spans="1:9" s="7" customFormat="1" ht="24.95" customHeight="1">
      <c r="A25" s="167" t="str">
        <f>hypothèses!C80</f>
        <v>investissement 2</v>
      </c>
      <c r="B25" s="35"/>
      <c r="C25" s="142"/>
      <c r="D25" s="136">
        <f>-hypothèses!E40/hypothèses!E80</f>
        <v>0</v>
      </c>
      <c r="E25" s="136">
        <f>D25-hypothèses!F40/hypothèses!E80</f>
        <v>0</v>
      </c>
      <c r="F25" s="136">
        <f>E25-hypothèses!G40/hypothèses!E80</f>
        <v>0</v>
      </c>
      <c r="G25" s="73"/>
      <c r="H25" s="72"/>
    </row>
    <row r="26" spans="1:9" s="7" customFormat="1" ht="24.95" customHeight="1">
      <c r="A26" s="167" t="str">
        <f>hypothèses!C81</f>
        <v>investissement 3</v>
      </c>
      <c r="B26" s="35"/>
      <c r="C26" s="142"/>
      <c r="D26" s="136">
        <f>-hypothèses!E41/hypothèses!E81</f>
        <v>0</v>
      </c>
      <c r="E26" s="136">
        <f>D26-hypothèses!F41/hypothèses!E81</f>
        <v>0</v>
      </c>
      <c r="F26" s="136">
        <f>E26-hypothèses!G41/hypothèses!E81</f>
        <v>0</v>
      </c>
      <c r="G26" s="73"/>
      <c r="H26" s="72"/>
    </row>
    <row r="27" spans="1:9" s="7" customFormat="1" ht="24.95" customHeight="1">
      <c r="A27" s="167" t="str">
        <f>hypothèses!C82</f>
        <v>investissement 4</v>
      </c>
      <c r="B27" s="35"/>
      <c r="C27" s="142"/>
      <c r="D27" s="136">
        <f>-hypothèses!E42/hypothèses!E82</f>
        <v>0</v>
      </c>
      <c r="E27" s="136">
        <f>D27-hypothèses!F42/hypothèses!E82</f>
        <v>0</v>
      </c>
      <c r="F27" s="136">
        <f>E27-hypothèses!G42/hypothèses!E82</f>
        <v>0</v>
      </c>
      <c r="G27" s="73"/>
      <c r="H27" s="72"/>
    </row>
    <row r="28" spans="1:9" s="7" customFormat="1" ht="24.95" customHeight="1">
      <c r="A28" s="39" t="s">
        <v>51</v>
      </c>
      <c r="B28" s="34"/>
      <c r="C28" s="141"/>
      <c r="D28" s="88">
        <f>SUM(D29:D32)</f>
        <v>0</v>
      </c>
      <c r="E28" s="88">
        <f t="shared" ref="E28" si="6">SUM(E29:E32)</f>
        <v>0</v>
      </c>
      <c r="F28" s="88">
        <f t="shared" ref="F28" si="7">SUM(F29:F32)</f>
        <v>0</v>
      </c>
      <c r="G28" s="73">
        <f>SUM(C28:F28)</f>
        <v>0</v>
      </c>
      <c r="H28" s="72" t="e">
        <f t="shared" ref="H28" si="8">+G28/$G$11</f>
        <v>#DIV/0!</v>
      </c>
      <c r="I28" s="14"/>
    </row>
    <row r="29" spans="1:9" s="2" customFormat="1" ht="20.100000000000001" customHeight="1">
      <c r="A29" s="167" t="str">
        <f>hypothèses!C73</f>
        <v>taxe 1</v>
      </c>
      <c r="B29" s="149"/>
      <c r="C29" s="142"/>
      <c r="D29" s="151"/>
      <c r="E29" s="151"/>
      <c r="F29" s="151"/>
      <c r="G29" s="133"/>
      <c r="H29" s="134"/>
      <c r="I29" s="150"/>
    </row>
    <row r="30" spans="1:9" s="2" customFormat="1" ht="20.100000000000001" customHeight="1">
      <c r="A30" s="167" t="str">
        <f>hypothèses!C74</f>
        <v>taxe 2</v>
      </c>
      <c r="B30" s="149"/>
      <c r="C30" s="142"/>
      <c r="D30" s="151"/>
      <c r="E30" s="151"/>
      <c r="F30" s="151"/>
      <c r="G30" s="133"/>
      <c r="H30" s="134"/>
      <c r="I30" s="150"/>
    </row>
    <row r="31" spans="1:9" s="2" customFormat="1" ht="20.100000000000001" customHeight="1">
      <c r="A31" s="167" t="str">
        <f>hypothèses!C75</f>
        <v>taxe 3</v>
      </c>
      <c r="B31" s="149"/>
      <c r="C31" s="142"/>
      <c r="D31" s="151"/>
      <c r="E31" s="151"/>
      <c r="F31" s="151"/>
      <c r="G31" s="133"/>
      <c r="H31" s="134"/>
      <c r="I31" s="150"/>
    </row>
    <row r="32" spans="1:9" s="2" customFormat="1" ht="20.100000000000001" customHeight="1" thickBot="1">
      <c r="A32" s="167" t="str">
        <f>hypothèses!C76</f>
        <v>taxe 4</v>
      </c>
      <c r="B32" s="149"/>
      <c r="C32" s="142"/>
      <c r="D32" s="151"/>
      <c r="E32" s="151"/>
      <c r="F32" s="151"/>
      <c r="G32" s="133"/>
      <c r="H32" s="134"/>
      <c r="I32" s="150"/>
    </row>
    <row r="33" spans="1:9" s="7" customFormat="1" ht="24.95" customHeight="1">
      <c r="A33" s="160" t="s">
        <v>68</v>
      </c>
      <c r="B33" s="44"/>
      <c r="C33" s="161"/>
      <c r="D33" s="161">
        <f>D16+SUM(D18:D23)</f>
        <v>0</v>
      </c>
      <c r="E33" s="161">
        <f t="shared" ref="E33:F33" si="9">E16+SUM(E18:E23)</f>
        <v>0</v>
      </c>
      <c r="F33" s="161">
        <f t="shared" si="9"/>
        <v>0</v>
      </c>
      <c r="G33" s="155">
        <f>G16+SUM(G18:G23)</f>
        <v>0</v>
      </c>
      <c r="H33" s="156" t="e">
        <f>+G33/$G$11</f>
        <v>#DIV/0!</v>
      </c>
    </row>
    <row r="34" spans="1:9" s="7" customFormat="1" ht="20.100000000000001" customHeight="1" thickBot="1">
      <c r="A34" s="40" t="s">
        <v>66</v>
      </c>
      <c r="B34" s="50"/>
      <c r="C34" s="70"/>
      <c r="D34" s="70" t="e">
        <f>+D33/D$11</f>
        <v>#DIV/0!</v>
      </c>
      <c r="E34" s="70" t="e">
        <f t="shared" ref="E34:F34" si="10">+E33/E$11</f>
        <v>#DIV/0!</v>
      </c>
      <c r="F34" s="70" t="e">
        <f t="shared" si="10"/>
        <v>#DIV/0!</v>
      </c>
      <c r="G34" s="157"/>
      <c r="H34" s="158" t="s">
        <v>0</v>
      </c>
    </row>
    <row r="35" spans="1:9" s="7" customFormat="1" ht="20.100000000000001" customHeight="1">
      <c r="A35" s="39" t="s">
        <v>69</v>
      </c>
      <c r="B35" s="159"/>
      <c r="C35" s="141"/>
      <c r="D35" s="88">
        <f>SUM(D36:D39)</f>
        <v>0</v>
      </c>
      <c r="E35" s="88">
        <f t="shared" ref="E35" si="11">SUM(E36:E39)</f>
        <v>0</v>
      </c>
      <c r="F35" s="88">
        <f t="shared" ref="F35" si="12">SUM(F36:F39)</f>
        <v>0</v>
      </c>
      <c r="G35" s="73">
        <f>SUM(C35:F35)</f>
        <v>0</v>
      </c>
      <c r="H35" s="72" t="e">
        <f t="shared" ref="H35" si="13">+G35/$G$11</f>
        <v>#DIV/0!</v>
      </c>
      <c r="I35" s="14"/>
    </row>
    <row r="36" spans="1:9" s="2" customFormat="1" ht="20.100000000000001" customHeight="1">
      <c r="A36" s="167" t="str">
        <f>hypothèses!C65</f>
        <v>ligne de crédit 1</v>
      </c>
      <c r="B36" s="149"/>
      <c r="C36" s="142"/>
      <c r="D36" s="135">
        <f>-hypothèses!E65*hypothèses!$H65</f>
        <v>0</v>
      </c>
      <c r="E36" s="135">
        <f>-(hypothèses!E65+hypothèses!F65)*hypothèses!$H65</f>
        <v>0</v>
      </c>
      <c r="F36" s="135">
        <f>-(hypothèses!E65+hypothèses!F65+hypothèses!G65)*hypothèses!$H65</f>
        <v>0</v>
      </c>
      <c r="G36" s="133"/>
      <c r="H36" s="134"/>
      <c r="I36" s="150"/>
    </row>
    <row r="37" spans="1:9" s="2" customFormat="1" ht="20.100000000000001" customHeight="1">
      <c r="A37" s="167" t="str">
        <f>hypothèses!C66</f>
        <v>ligne de crédit 2</v>
      </c>
      <c r="B37" s="149"/>
      <c r="C37" s="142"/>
      <c r="D37" s="135">
        <f>-hypothèses!E66*hypothèses!$H66</f>
        <v>0</v>
      </c>
      <c r="E37" s="135">
        <f>-(hypothèses!E66+hypothèses!F66)*hypothèses!$H66</f>
        <v>0</v>
      </c>
      <c r="F37" s="135">
        <f>-(hypothèses!E66+hypothèses!F66+hypothèses!G66)*hypothèses!$H66</f>
        <v>0</v>
      </c>
      <c r="G37" s="133"/>
      <c r="H37" s="134"/>
      <c r="I37" s="150"/>
    </row>
    <row r="38" spans="1:9" s="2" customFormat="1" ht="20.100000000000001" customHeight="1">
      <c r="A38" s="167" t="str">
        <f>hypothèses!C67</f>
        <v>ligne de crédit 3</v>
      </c>
      <c r="B38" s="149"/>
      <c r="C38" s="142"/>
      <c r="D38" s="135">
        <f>-hypothèses!E67*hypothèses!$H67</f>
        <v>0</v>
      </c>
      <c r="E38" s="135">
        <f>-(hypothèses!E67+hypothèses!F67)*hypothèses!$H67</f>
        <v>0</v>
      </c>
      <c r="F38" s="135">
        <f>-(hypothèses!E67+hypothèses!F67+hypothèses!G67)*hypothèses!$H67</f>
        <v>0</v>
      </c>
      <c r="G38" s="133"/>
      <c r="H38" s="134"/>
      <c r="I38" s="150"/>
    </row>
    <row r="39" spans="1:9" s="2" customFormat="1" ht="20.100000000000001" customHeight="1">
      <c r="A39" s="167" t="str">
        <f>hypothèses!C68</f>
        <v>ligne de crédit 4</v>
      </c>
      <c r="B39" s="149"/>
      <c r="C39" s="142"/>
      <c r="D39" s="135">
        <f>-hypothèses!E68*hypothèses!$H68</f>
        <v>0</v>
      </c>
      <c r="E39" s="135">
        <f>-(hypothèses!E68+hypothèses!F68)*hypothèses!$H68</f>
        <v>0</v>
      </c>
      <c r="F39" s="135">
        <f>-(hypothèses!E68+hypothèses!F68+hypothèses!G68)*hypothèses!$H68</f>
        <v>0</v>
      </c>
      <c r="G39" s="133"/>
      <c r="H39" s="134"/>
      <c r="I39" s="150"/>
    </row>
    <row r="40" spans="1:9" s="7" customFormat="1" ht="20.100000000000001" customHeight="1">
      <c r="A40" s="39" t="s">
        <v>70</v>
      </c>
      <c r="B40" s="34"/>
      <c r="C40" s="141"/>
      <c r="D40" s="88">
        <f>SUM(D41:D45)</f>
        <v>0</v>
      </c>
      <c r="E40" s="88">
        <f t="shared" ref="E40:F40" si="14">SUM(E41:E45)</f>
        <v>0</v>
      </c>
      <c r="F40" s="88">
        <f t="shared" si="14"/>
        <v>0</v>
      </c>
      <c r="G40" s="73">
        <f>SUM(C40:F40)</f>
        <v>0</v>
      </c>
      <c r="H40" s="72" t="e">
        <f t="shared" ref="H40" si="15">+G40/$G$11</f>
        <v>#DIV/0!</v>
      </c>
      <c r="I40" s="14"/>
    </row>
    <row r="41" spans="1:9" s="2" customFormat="1" ht="20.100000000000001" customHeight="1">
      <c r="A41" s="167" t="str">
        <f>hypothèses!C59</f>
        <v>subvention d'activité 1</v>
      </c>
      <c r="B41" s="149"/>
      <c r="C41" s="142"/>
      <c r="D41" s="135">
        <f>hypothèses!F59</f>
        <v>0</v>
      </c>
      <c r="E41" s="135">
        <f>hypothèses!G59</f>
        <v>0</v>
      </c>
      <c r="F41" s="135">
        <f>hypothèses!H59</f>
        <v>0</v>
      </c>
      <c r="G41" s="133"/>
      <c r="H41" s="134"/>
      <c r="I41" s="150"/>
    </row>
    <row r="42" spans="1:9" s="2" customFormat="1" ht="20.100000000000001" customHeight="1">
      <c r="A42" s="167" t="str">
        <f>hypothèses!C60</f>
        <v>subvention d'activité 2</v>
      </c>
      <c r="B42" s="149"/>
      <c r="C42" s="142"/>
      <c r="D42" s="135">
        <f>hypothèses!F60</f>
        <v>0</v>
      </c>
      <c r="E42" s="135">
        <f>hypothèses!G60</f>
        <v>0</v>
      </c>
      <c r="F42" s="135">
        <f>hypothèses!H60</f>
        <v>0</v>
      </c>
      <c r="G42" s="133"/>
      <c r="H42" s="134"/>
      <c r="I42" s="150"/>
    </row>
    <row r="43" spans="1:9" s="2" customFormat="1" ht="20.100000000000001" customHeight="1">
      <c r="A43" s="167" t="str">
        <f>hypothèses!C61</f>
        <v>subvention d'activité 3</v>
      </c>
      <c r="B43" s="149"/>
      <c r="C43" s="142"/>
      <c r="D43" s="135">
        <f>hypothèses!F61</f>
        <v>0</v>
      </c>
      <c r="E43" s="135">
        <f>hypothèses!G61</f>
        <v>0</v>
      </c>
      <c r="F43" s="135">
        <f>hypothèses!H61</f>
        <v>0</v>
      </c>
      <c r="G43" s="133"/>
      <c r="H43" s="134"/>
      <c r="I43" s="150"/>
    </row>
    <row r="44" spans="1:9" s="2" customFormat="1" ht="20.100000000000001" customHeight="1">
      <c r="A44" s="167" t="str">
        <f>hypothèses!C62</f>
        <v>subvention d'activité 4</v>
      </c>
      <c r="B44" s="149"/>
      <c r="C44" s="142"/>
      <c r="D44" s="135">
        <f>hypothèses!F62</f>
        <v>0</v>
      </c>
      <c r="E44" s="135">
        <f>hypothèses!G62</f>
        <v>0</v>
      </c>
      <c r="F44" s="135">
        <f>hypothèses!H62</f>
        <v>0</v>
      </c>
      <c r="G44" s="133"/>
      <c r="H44" s="134"/>
      <c r="I44" s="150"/>
    </row>
    <row r="45" spans="1:9" s="7" customFormat="1" ht="20.100000000000001" customHeight="1" thickBot="1">
      <c r="A45" s="132" t="s">
        <v>106</v>
      </c>
      <c r="B45" s="34"/>
      <c r="C45" s="195"/>
      <c r="D45" s="196"/>
      <c r="E45" s="196"/>
      <c r="F45" s="152"/>
      <c r="G45" s="73"/>
      <c r="H45" s="72"/>
      <c r="I45" s="14"/>
    </row>
    <row r="46" spans="1:9" s="17" customFormat="1" ht="24.95" customHeight="1">
      <c r="A46" s="263" t="s">
        <v>76</v>
      </c>
      <c r="B46" s="264"/>
      <c r="C46" s="143"/>
      <c r="D46" s="143">
        <f>D33+D35+D40</f>
        <v>0</v>
      </c>
      <c r="E46" s="143">
        <f t="shared" ref="E46:F46" si="16">E33+E35+E40</f>
        <v>0</v>
      </c>
      <c r="F46" s="161">
        <f t="shared" si="16"/>
        <v>0</v>
      </c>
      <c r="G46" s="155">
        <f>G33+G35+G40</f>
        <v>0</v>
      </c>
      <c r="H46" s="156" t="e">
        <f>+G46/$G$11</f>
        <v>#DIV/0!</v>
      </c>
    </row>
    <row r="47" spans="1:9" s="7" customFormat="1" ht="20.100000000000001" customHeight="1" thickBot="1">
      <c r="A47" s="259" t="s">
        <v>66</v>
      </c>
      <c r="B47" s="260"/>
      <c r="C47" s="144"/>
      <c r="D47" s="153" t="e">
        <f>+D46/D$11</f>
        <v>#DIV/0!</v>
      </c>
      <c r="E47" s="70" t="e">
        <f t="shared" ref="E47" si="17">+E46/E$11</f>
        <v>#DIV/0!</v>
      </c>
      <c r="F47" s="70" t="e">
        <f t="shared" ref="F47" si="18">+F46/F$11</f>
        <v>#DIV/0!</v>
      </c>
      <c r="G47" s="157"/>
      <c r="H47" s="158" t="s">
        <v>0</v>
      </c>
    </row>
    <row r="48" spans="1:9" s="7" customFormat="1" ht="24.95" customHeight="1" thickBot="1">
      <c r="A48" s="39" t="s">
        <v>79</v>
      </c>
      <c r="B48" s="34"/>
      <c r="C48" s="141"/>
      <c r="D48" s="88">
        <f>-MAX(D46*33.3%,0)</f>
        <v>0</v>
      </c>
      <c r="E48" s="88">
        <f t="shared" ref="E48:F48" si="19">-MAX(E46*33.3%,0)</f>
        <v>0</v>
      </c>
      <c r="F48" s="88">
        <f t="shared" si="19"/>
        <v>0</v>
      </c>
      <c r="G48" s="73">
        <f>SUM(C48:F48)</f>
        <v>0</v>
      </c>
      <c r="H48" s="72" t="e">
        <f t="shared" ref="H48" si="20">+G48/$G$11</f>
        <v>#DIV/0!</v>
      </c>
      <c r="I48" s="14"/>
    </row>
    <row r="49" spans="1:12" s="17" customFormat="1" ht="24.95" customHeight="1">
      <c r="A49" s="263" t="s">
        <v>77</v>
      </c>
      <c r="B49" s="264"/>
      <c r="C49" s="143"/>
      <c r="D49" s="143">
        <f>D46+D48</f>
        <v>0</v>
      </c>
      <c r="E49" s="143">
        <f t="shared" ref="E49:F49" si="21">E46+E48</f>
        <v>0</v>
      </c>
      <c r="F49" s="143">
        <f t="shared" si="21"/>
        <v>0</v>
      </c>
      <c r="G49" s="155">
        <f>SUM(D49:F49)</f>
        <v>0</v>
      </c>
      <c r="H49" s="156" t="e">
        <f>+G49/$G$11</f>
        <v>#DIV/0!</v>
      </c>
    </row>
    <row r="50" spans="1:12" s="7" customFormat="1" ht="20.100000000000001" customHeight="1" thickBot="1">
      <c r="A50" s="259" t="s">
        <v>66</v>
      </c>
      <c r="B50" s="260"/>
      <c r="C50" s="144"/>
      <c r="D50" s="153" t="e">
        <f>+D49/D$11</f>
        <v>#DIV/0!</v>
      </c>
      <c r="E50" s="70" t="e">
        <f t="shared" ref="E50" si="22">+E49/E$11</f>
        <v>#DIV/0!</v>
      </c>
      <c r="F50" s="154" t="e">
        <f t="shared" ref="F50" si="23">+F49/F$11</f>
        <v>#DIV/0!</v>
      </c>
      <c r="G50" s="157"/>
      <c r="H50" s="158" t="s">
        <v>0</v>
      </c>
    </row>
    <row r="51" spans="1:12" s="17" customFormat="1" ht="20.100000000000001" customHeight="1">
      <c r="A51" s="83"/>
      <c r="B51" s="36"/>
      <c r="C51" s="37"/>
      <c r="D51" s="36"/>
      <c r="E51" s="36"/>
      <c r="F51" s="36"/>
      <c r="G51" s="38"/>
      <c r="H51" s="36"/>
    </row>
    <row r="52" spans="1:12">
      <c r="A52" s="42" t="s">
        <v>147</v>
      </c>
      <c r="C52" s="42"/>
      <c r="D52" s="43"/>
      <c r="I52" s="42"/>
      <c r="J52" s="42"/>
      <c r="K52" s="42"/>
      <c r="L52" s="42"/>
    </row>
    <row r="53" spans="1:12">
      <c r="A53" s="42" t="s">
        <v>148</v>
      </c>
      <c r="C53" s="41"/>
      <c r="D53" s="43"/>
      <c r="I53" s="42"/>
      <c r="J53" s="42"/>
      <c r="K53" s="42"/>
      <c r="L53" s="42"/>
    </row>
    <row r="54" spans="1:12">
      <c r="B54" s="41"/>
    </row>
    <row r="55" spans="1:12" ht="20.25">
      <c r="G55" s="5"/>
    </row>
    <row r="56" spans="1:12" ht="20.25">
      <c r="G56" s="5"/>
    </row>
    <row r="57" spans="1:12" ht="20.25">
      <c r="G57" s="5"/>
    </row>
    <row r="69" spans="2:2">
      <c r="B69" s="41"/>
    </row>
    <row r="70" spans="2:2">
      <c r="B70" s="41"/>
    </row>
    <row r="71" spans="2:2">
      <c r="B71" s="41"/>
    </row>
    <row r="72" spans="2:2">
      <c r="B72" s="41"/>
    </row>
    <row r="73" spans="2:2">
      <c r="B73" s="41"/>
    </row>
    <row r="74" spans="2:2">
      <c r="B74" s="41"/>
    </row>
    <row r="75" spans="2:2">
      <c r="B75" s="41"/>
    </row>
    <row r="76" spans="2:2">
      <c r="B76" s="41"/>
    </row>
    <row r="77" spans="2:2">
      <c r="B77" s="41"/>
    </row>
    <row r="78" spans="2:2">
      <c r="B78" s="41"/>
    </row>
    <row r="79" spans="2:2">
      <c r="B79" s="41"/>
    </row>
    <row r="80" spans="2:2">
      <c r="B80" s="41"/>
    </row>
    <row r="81" spans="2:2">
      <c r="B81" s="41"/>
    </row>
    <row r="82" spans="2:2">
      <c r="B82" s="41"/>
    </row>
    <row r="83" spans="2:2">
      <c r="B83" s="41"/>
    </row>
    <row r="84" spans="2:2">
      <c r="B84" s="41"/>
    </row>
    <row r="85" spans="2:2">
      <c r="B85" s="41"/>
    </row>
    <row r="86" spans="2:2">
      <c r="B86" s="41"/>
    </row>
    <row r="87" spans="2:2">
      <c r="B87" s="41"/>
    </row>
    <row r="88" spans="2:2">
      <c r="B88" s="41"/>
    </row>
    <row r="89" spans="2:2">
      <c r="B89" s="41"/>
    </row>
    <row r="90" spans="2:2">
      <c r="B90" s="41"/>
    </row>
    <row r="91" spans="2:2">
      <c r="B91" s="41"/>
    </row>
    <row r="92" spans="2:2">
      <c r="B92" s="41"/>
    </row>
    <row r="93" spans="2:2">
      <c r="B93" s="41"/>
    </row>
    <row r="94" spans="2:2">
      <c r="B94" s="41"/>
    </row>
    <row r="95" spans="2:2">
      <c r="B95" s="41"/>
    </row>
    <row r="96" spans="2:2">
      <c r="B96" s="41"/>
    </row>
    <row r="97" spans="2:2">
      <c r="B97" s="41"/>
    </row>
    <row r="98" spans="2:2">
      <c r="B98" s="41"/>
    </row>
    <row r="99" spans="2:2">
      <c r="B99" s="41"/>
    </row>
    <row r="100" spans="2:2">
      <c r="B100" s="41"/>
    </row>
    <row r="101" spans="2:2">
      <c r="B101" s="41"/>
    </row>
    <row r="102" spans="2:2">
      <c r="B102" s="41"/>
    </row>
    <row r="103" spans="2:2">
      <c r="B103" s="41"/>
    </row>
    <row r="104" spans="2:2">
      <c r="B104" s="41"/>
    </row>
    <row r="105" spans="2:2">
      <c r="B105" s="41"/>
    </row>
    <row r="106" spans="2:2">
      <c r="B106" s="41"/>
    </row>
    <row r="107" spans="2:2">
      <c r="B107" s="41"/>
    </row>
    <row r="108" spans="2:2">
      <c r="B108" s="41"/>
    </row>
    <row r="109" spans="2:2">
      <c r="B109" s="41"/>
    </row>
    <row r="110" spans="2:2">
      <c r="B110" s="41"/>
    </row>
    <row r="111" spans="2:2">
      <c r="B111" s="41"/>
    </row>
    <row r="112" spans="2:2">
      <c r="B112" s="41"/>
    </row>
    <row r="113" spans="2:2">
      <c r="B113" s="41"/>
    </row>
    <row r="114" spans="2:2">
      <c r="B114" s="41"/>
    </row>
    <row r="115" spans="2:2">
      <c r="B115" s="41"/>
    </row>
    <row r="116" spans="2:2">
      <c r="B116" s="41"/>
    </row>
    <row r="117" spans="2:2">
      <c r="B117" s="41"/>
    </row>
    <row r="118" spans="2:2">
      <c r="B118" s="41"/>
    </row>
    <row r="119" spans="2:2">
      <c r="B119" s="41"/>
    </row>
    <row r="120" spans="2:2">
      <c r="B120" s="41"/>
    </row>
    <row r="121" spans="2:2">
      <c r="B121" s="41"/>
    </row>
    <row r="122" spans="2:2">
      <c r="B122" s="41"/>
    </row>
    <row r="123" spans="2:2">
      <c r="B123" s="41"/>
    </row>
    <row r="124" spans="2:2">
      <c r="B124" s="41"/>
    </row>
    <row r="125" spans="2:2">
      <c r="B125" s="41"/>
    </row>
    <row r="126" spans="2:2">
      <c r="B126" s="41"/>
    </row>
    <row r="127" spans="2:2">
      <c r="B127" s="41"/>
    </row>
    <row r="128" spans="2:2">
      <c r="B128" s="41"/>
    </row>
    <row r="129" spans="2:2">
      <c r="B129" s="41"/>
    </row>
    <row r="130" spans="2:2">
      <c r="B130" s="41"/>
    </row>
    <row r="131" spans="2:2">
      <c r="B131" s="41"/>
    </row>
    <row r="132" spans="2:2">
      <c r="B132" s="41"/>
    </row>
    <row r="133" spans="2:2">
      <c r="B133" s="41"/>
    </row>
    <row r="134" spans="2:2" ht="14.1" customHeight="1">
      <c r="B134" s="41"/>
    </row>
    <row r="135" spans="2:2" ht="14.1" customHeight="1">
      <c r="B135" s="41"/>
    </row>
    <row r="136" spans="2:2" ht="14.1" customHeight="1">
      <c r="B136" s="41"/>
    </row>
    <row r="137" spans="2:2" ht="17.100000000000001" customHeight="1">
      <c r="B137" s="41"/>
    </row>
    <row r="138" spans="2:2" ht="17.100000000000001" customHeight="1">
      <c r="B138" s="41"/>
    </row>
    <row r="139" spans="2:2" ht="14.1" customHeight="1">
      <c r="B139" s="41"/>
    </row>
    <row r="140" spans="2:2">
      <c r="B140" s="41"/>
    </row>
    <row r="141" spans="2:2">
      <c r="B141" s="41"/>
    </row>
    <row r="142" spans="2:2">
      <c r="B142" s="41"/>
    </row>
    <row r="143" spans="2:2">
      <c r="B143" s="41"/>
    </row>
    <row r="144" spans="2:2">
      <c r="B144" s="41"/>
    </row>
    <row r="145" spans="2:2">
      <c r="B145" s="41"/>
    </row>
    <row r="146" spans="2:2">
      <c r="B146" s="41"/>
    </row>
    <row r="147" spans="2:2">
      <c r="B147" s="41"/>
    </row>
    <row r="148" spans="2:2">
      <c r="B148" s="41"/>
    </row>
    <row r="149" spans="2:2">
      <c r="B149" s="41"/>
    </row>
    <row r="150" spans="2:2">
      <c r="B150" s="41"/>
    </row>
    <row r="151" spans="2:2">
      <c r="B151" s="41"/>
    </row>
    <row r="152" spans="2:2">
      <c r="B152" s="41"/>
    </row>
    <row r="153" spans="2:2">
      <c r="B153" s="41"/>
    </row>
    <row r="154" spans="2:2">
      <c r="B154" s="41"/>
    </row>
    <row r="155" spans="2:2">
      <c r="B155" s="41"/>
    </row>
    <row r="156" spans="2:2">
      <c r="B156" s="41"/>
    </row>
  </sheetData>
  <mergeCells count="9">
    <mergeCell ref="A2:F2"/>
    <mergeCell ref="A47:B47"/>
    <mergeCell ref="A11:B11"/>
    <mergeCell ref="A49:B49"/>
    <mergeCell ref="A50:B50"/>
    <mergeCell ref="B4:F4"/>
    <mergeCell ref="B5:F5"/>
    <mergeCell ref="B6:F6"/>
    <mergeCell ref="A46:B46"/>
  </mergeCells>
  <printOptions horizontalCentered="1" verticalCentered="1" headings="1" gridLinesSet="0"/>
  <pageMargins left="0.15748031496062992" right="0.23622047244094491" top="0.23622047244094491" bottom="0.23622047244094491" header="0.23622047244094491" footer="0.19685039370078741"/>
  <headerFooter alignWithMargins="0">
    <oddFooter>&amp;L&amp;A&amp;R&amp;F</oddFooter>
  </headerFooter>
  <rowBreaks count="1" manualBreakCount="1">
    <brk id="52" max="16383" man="1"/>
  </rowBreaks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codeName="Feuil5" enableFormatConditionsCalculation="0">
    <pageSetUpPr fitToPage="1"/>
  </sheetPr>
  <dimension ref="A1:U156"/>
  <sheetViews>
    <sheetView showGridLines="0" showZeros="0" topLeftCell="A16" workbookViewId="0">
      <selection activeCell="A26" sqref="A26"/>
    </sheetView>
  </sheetViews>
  <sheetFormatPr baseColWidth="10" defaultColWidth="9.6640625" defaultRowHeight="18"/>
  <cols>
    <col min="1" max="1" width="29.88671875" style="46" customWidth="1"/>
    <col min="2" max="2" width="23.6640625" style="46" customWidth="1"/>
    <col min="3" max="6" width="12.77734375" style="46" customWidth="1"/>
    <col min="7" max="7" width="42.88671875" style="173" customWidth="1"/>
    <col min="8" max="8" width="7.21875" style="1" customWidth="1"/>
    <col min="9" max="9" width="7" style="1" customWidth="1"/>
    <col min="10" max="10" width="8.109375" style="1" customWidth="1"/>
    <col min="11" max="11" width="9.77734375" style="1" customWidth="1"/>
    <col min="12" max="12" width="8.109375" style="1" customWidth="1"/>
    <col min="13" max="13" width="6.77734375" style="1" customWidth="1"/>
    <col min="14" max="19" width="9.6640625" style="1"/>
    <col min="20" max="20" width="1.6640625" style="1" customWidth="1"/>
    <col min="21" max="21" width="4" style="1" customWidth="1"/>
    <col min="22" max="22" width="11.6640625" style="1" customWidth="1"/>
    <col min="23" max="29" width="9.6640625" style="1"/>
    <col min="30" max="30" width="11.6640625" style="1" customWidth="1"/>
    <col min="31" max="31" width="1.6640625" style="1" customWidth="1"/>
    <col min="32" max="32" width="19.6640625" style="1" customWidth="1"/>
    <col min="33" max="33" width="20.6640625" style="1" customWidth="1"/>
    <col min="34" max="41" width="9.6640625" style="1"/>
    <col min="42" max="42" width="1.6640625" style="1" customWidth="1"/>
    <col min="43" max="16384" width="9.6640625" style="1"/>
  </cols>
  <sheetData>
    <row r="1" spans="1:21" ht="15" customHeight="1">
      <c r="A1" s="51"/>
      <c r="B1" s="52"/>
      <c r="C1" s="175"/>
      <c r="D1" s="175"/>
      <c r="E1" s="53"/>
      <c r="F1" s="53"/>
      <c r="H1" s="3"/>
      <c r="I1" s="3"/>
      <c r="J1" s="3"/>
      <c r="K1" s="3"/>
      <c r="L1" s="3"/>
      <c r="M1" s="3"/>
    </row>
    <row r="2" spans="1:21" s="7" customFormat="1">
      <c r="A2" s="258" t="s">
        <v>81</v>
      </c>
      <c r="B2" s="258"/>
      <c r="C2" s="258"/>
      <c r="D2" s="258"/>
      <c r="E2" s="258"/>
      <c r="F2" s="258"/>
      <c r="G2" s="30"/>
    </row>
    <row r="3" spans="1:21" s="7" customFormat="1">
      <c r="E3" s="81"/>
      <c r="G3" s="30"/>
    </row>
    <row r="4" spans="1:21" s="7" customFormat="1">
      <c r="A4" s="183" t="s">
        <v>4</v>
      </c>
      <c r="B4" s="265">
        <f>hypothèses!E5</f>
        <v>0</v>
      </c>
      <c r="C4" s="266"/>
      <c r="D4" s="266"/>
      <c r="E4" s="266"/>
      <c r="F4" s="268"/>
      <c r="G4" s="30"/>
    </row>
    <row r="5" spans="1:21" s="7" customFormat="1">
      <c r="A5" s="183" t="s">
        <v>5</v>
      </c>
      <c r="B5" s="265">
        <f>hypothèses!E6</f>
        <v>0</v>
      </c>
      <c r="C5" s="266"/>
      <c r="D5" s="266"/>
      <c r="E5" s="266"/>
      <c r="F5" s="268"/>
      <c r="G5" s="30"/>
    </row>
    <row r="6" spans="1:21" s="7" customFormat="1">
      <c r="A6" s="183" t="s">
        <v>6</v>
      </c>
      <c r="B6" s="265">
        <f>hypothèses!E7</f>
        <v>0</v>
      </c>
      <c r="C6" s="266"/>
      <c r="D6" s="266"/>
      <c r="E6" s="266"/>
      <c r="F6" s="268"/>
      <c r="G6" s="30"/>
    </row>
    <row r="7" spans="1:21" s="9" customFormat="1" ht="15" customHeight="1">
      <c r="A7" s="54"/>
      <c r="B7" s="30"/>
      <c r="C7" s="30"/>
      <c r="D7" s="30"/>
      <c r="E7" s="30"/>
      <c r="F7" s="30"/>
      <c r="G7" s="173"/>
      <c r="H7" s="6"/>
      <c r="I7" s="6"/>
      <c r="J7" s="6"/>
      <c r="K7" s="6"/>
      <c r="L7" s="6"/>
      <c r="M7" s="6"/>
    </row>
    <row r="8" spans="1:21" s="9" customFormat="1" ht="15" customHeight="1">
      <c r="A8" s="55"/>
      <c r="B8" s="55"/>
      <c r="C8" s="85" t="str">
        <f>hypothèses!E15</f>
        <v>avant année 1</v>
      </c>
      <c r="D8" s="85" t="str">
        <f>hypothèses!F15</f>
        <v>année 1</v>
      </c>
      <c r="E8" s="85" t="str">
        <f>hypothèses!G15</f>
        <v>année 2</v>
      </c>
      <c r="F8" s="169" t="str">
        <f>hypothèses!H15</f>
        <v>année 3</v>
      </c>
      <c r="G8" s="173" t="s">
        <v>93</v>
      </c>
      <c r="H8" s="6"/>
      <c r="I8" s="6"/>
      <c r="J8" s="6"/>
      <c r="K8" s="6"/>
      <c r="L8" s="6"/>
      <c r="M8" s="6"/>
    </row>
    <row r="9" spans="1:21" s="9" customFormat="1" ht="24.95" customHeight="1">
      <c r="A9" s="184" t="s">
        <v>144</v>
      </c>
      <c r="B9" s="185" t="s">
        <v>87</v>
      </c>
      <c r="C9" s="186"/>
      <c r="D9" s="187"/>
      <c r="E9" s="187"/>
      <c r="F9" s="187"/>
      <c r="G9" s="174" t="s">
        <v>2</v>
      </c>
      <c r="H9" s="11"/>
      <c r="J9" s="10"/>
      <c r="K9" s="11"/>
      <c r="L9" s="10"/>
    </row>
    <row r="10" spans="1:21" s="9" customFormat="1" ht="24.95" customHeight="1">
      <c r="A10" s="176" t="s">
        <v>82</v>
      </c>
      <c r="B10" s="177" t="s">
        <v>87</v>
      </c>
      <c r="C10" s="57"/>
      <c r="D10" s="188"/>
      <c r="E10" s="188"/>
      <c r="F10" s="188"/>
      <c r="G10" s="174" t="s">
        <v>2</v>
      </c>
      <c r="H10" s="11"/>
      <c r="I10" s="10"/>
      <c r="J10" s="11"/>
      <c r="K10" s="10"/>
      <c r="L10" s="11"/>
      <c r="M10" s="21"/>
      <c r="N10" s="22"/>
      <c r="S10" s="10"/>
      <c r="T10" s="11"/>
      <c r="U10" s="10"/>
    </row>
    <row r="11" spans="1:21" s="9" customFormat="1" ht="24.95" customHeight="1">
      <c r="A11" s="176" t="s">
        <v>83</v>
      </c>
      <c r="B11" s="178" t="s">
        <v>86</v>
      </c>
      <c r="C11" s="57"/>
      <c r="D11" s="188"/>
      <c r="E11" s="188"/>
      <c r="F11" s="188"/>
      <c r="G11" s="174" t="s">
        <v>1</v>
      </c>
      <c r="H11" s="11"/>
      <c r="I11" s="10"/>
      <c r="J11" s="11"/>
      <c r="K11" s="10"/>
      <c r="L11" s="11"/>
      <c r="M11" s="21"/>
      <c r="N11" s="22"/>
    </row>
    <row r="12" spans="1:21" s="9" customFormat="1" ht="24.95" customHeight="1">
      <c r="A12" s="179" t="s">
        <v>84</v>
      </c>
      <c r="B12" s="180" t="s">
        <v>85</v>
      </c>
      <c r="C12" s="58"/>
      <c r="D12" s="189"/>
      <c r="E12" s="189"/>
      <c r="F12" s="189"/>
      <c r="G12" s="174" t="s">
        <v>1</v>
      </c>
      <c r="H12" s="11"/>
      <c r="I12" s="10"/>
      <c r="J12" s="11"/>
      <c r="K12" s="10"/>
      <c r="L12" s="11"/>
      <c r="M12" s="21"/>
      <c r="N12" s="22"/>
    </row>
    <row r="13" spans="1:21" s="9" customFormat="1" ht="24.95" customHeight="1">
      <c r="A13" s="30"/>
      <c r="B13" s="30"/>
      <c r="C13" s="59"/>
      <c r="D13" s="59"/>
      <c r="E13" s="59"/>
      <c r="F13" s="59"/>
      <c r="G13" s="174"/>
      <c r="H13" s="11"/>
      <c r="I13" s="10"/>
      <c r="J13" s="11"/>
      <c r="L13" s="10"/>
      <c r="M13" s="21"/>
    </row>
    <row r="14" spans="1:21" s="9" customFormat="1" ht="24.75" customHeight="1">
      <c r="A14" s="30"/>
      <c r="B14" s="30"/>
      <c r="C14" s="59"/>
      <c r="D14" s="59"/>
      <c r="E14" s="59"/>
      <c r="F14" s="59"/>
      <c r="G14" s="174"/>
      <c r="H14" s="11"/>
      <c r="I14" s="10"/>
      <c r="J14" s="11"/>
      <c r="L14" s="10"/>
      <c r="M14" s="21"/>
    </row>
    <row r="15" spans="1:21" s="12" customFormat="1" ht="24.95" customHeight="1">
      <c r="A15" s="60" t="s">
        <v>88</v>
      </c>
      <c r="B15" s="61"/>
      <c r="C15" s="181" t="str">
        <f>C8</f>
        <v>avant année 1</v>
      </c>
      <c r="D15" s="181" t="str">
        <f t="shared" ref="D15:F15" si="0">D8</f>
        <v>année 1</v>
      </c>
      <c r="E15" s="181" t="str">
        <f t="shared" si="0"/>
        <v>année 2</v>
      </c>
      <c r="F15" s="181" t="str">
        <f t="shared" si="0"/>
        <v>année 3</v>
      </c>
      <c r="G15" s="174"/>
      <c r="H15" s="16"/>
      <c r="I15" s="19"/>
      <c r="J15" s="16"/>
      <c r="K15" s="19"/>
      <c r="L15" s="16"/>
      <c r="M15" s="23"/>
    </row>
    <row r="16" spans="1:21" s="9" customFormat="1" ht="24.95" customHeight="1">
      <c r="A16" s="62" t="s">
        <v>138</v>
      </c>
      <c r="B16" s="56"/>
      <c r="C16" s="57">
        <v>0</v>
      </c>
      <c r="D16" s="75">
        <f>'compte exploitation'!D12/242</f>
        <v>0</v>
      </c>
      <c r="E16" s="75">
        <f>'compte exploitation'!E12/242</f>
        <v>0</v>
      </c>
      <c r="F16" s="75">
        <f>'compte exploitation'!F12/242</f>
        <v>0</v>
      </c>
      <c r="G16" s="98"/>
      <c r="H16" s="11"/>
      <c r="I16" s="20"/>
      <c r="J16" s="11"/>
      <c r="K16" s="10"/>
      <c r="L16" s="11"/>
    </row>
    <row r="17" spans="1:17" s="9" customFormat="1" ht="24.95" customHeight="1">
      <c r="A17" s="62" t="s">
        <v>139</v>
      </c>
      <c r="B17" s="56"/>
      <c r="C17" s="57"/>
      <c r="D17" s="75">
        <f>(-'compte exploitation'!D11+'compte exploitation'!D33)*BFR!D10/242</f>
        <v>0</v>
      </c>
      <c r="E17" s="75">
        <f>(-'compte exploitation'!E11+'compte exploitation'!E33)*BFR!E10/242</f>
        <v>0</v>
      </c>
      <c r="F17" s="75">
        <f>(-'compte exploitation'!F11+'compte exploitation'!F33)*BFR!F10/242</f>
        <v>0</v>
      </c>
      <c r="G17" s="98"/>
      <c r="H17" s="11"/>
      <c r="I17" s="20"/>
      <c r="J17" s="11"/>
      <c r="K17" s="10"/>
      <c r="L17" s="11"/>
    </row>
    <row r="18" spans="1:17" s="9" customFormat="1" ht="24.95" customHeight="1">
      <c r="A18" s="62" t="s">
        <v>140</v>
      </c>
      <c r="B18" s="56"/>
      <c r="C18" s="57"/>
      <c r="D18" s="75">
        <f>-'compte exploitation'!D11/365*BFR!D11</f>
        <v>0</v>
      </c>
      <c r="E18" s="75">
        <f>-'compte exploitation'!E11/365*E11</f>
        <v>0</v>
      </c>
      <c r="F18" s="75">
        <f>-'compte exploitation'!F11/365*F11</f>
        <v>0</v>
      </c>
      <c r="G18" s="174"/>
      <c r="H18" s="11"/>
      <c r="I18" s="10"/>
      <c r="J18" s="11"/>
      <c r="K18" s="10"/>
      <c r="L18" s="11"/>
    </row>
    <row r="19" spans="1:17" s="9" customFormat="1" ht="24.95" customHeight="1">
      <c r="A19" s="62" t="s">
        <v>141</v>
      </c>
      <c r="B19" s="56"/>
      <c r="C19" s="57"/>
      <c r="D19" s="75">
        <f>-'compte exploitation'!D12/365*BFR!D12</f>
        <v>0</v>
      </c>
      <c r="E19" s="75">
        <f>-'compte exploitation'!E12/365*E12</f>
        <v>0</v>
      </c>
      <c r="F19" s="75">
        <f>-'compte exploitation'!F12/365*F12</f>
        <v>0</v>
      </c>
      <c r="G19" s="174"/>
      <c r="H19" s="11"/>
      <c r="I19" s="10"/>
      <c r="J19" s="11"/>
      <c r="K19" s="10"/>
      <c r="L19" s="11"/>
    </row>
    <row r="20" spans="1:17" s="12" customFormat="1" ht="24.75" customHeight="1">
      <c r="A20" s="63" t="s">
        <v>16</v>
      </c>
      <c r="B20" s="64"/>
      <c r="C20" s="65"/>
      <c r="D20" s="76">
        <f>+D16+D18+D19</f>
        <v>0</v>
      </c>
      <c r="E20" s="76">
        <f>+E16+E18+E19</f>
        <v>0</v>
      </c>
      <c r="F20" s="76">
        <f>+F16+F18+F19</f>
        <v>0</v>
      </c>
      <c r="G20" s="174"/>
      <c r="H20" s="18"/>
      <c r="I20" s="25"/>
      <c r="J20" s="18"/>
      <c r="K20" s="25"/>
      <c r="L20" s="18"/>
    </row>
    <row r="21" spans="1:17" s="12" customFormat="1" ht="25.5" customHeight="1">
      <c r="A21" s="66" t="s">
        <v>142</v>
      </c>
      <c r="B21" s="67"/>
      <c r="C21" s="77"/>
      <c r="D21" s="77">
        <f t="shared" ref="D21:F21" si="1">+D20-C20</f>
        <v>0</v>
      </c>
      <c r="E21" s="77">
        <f t="shared" si="1"/>
        <v>0</v>
      </c>
      <c r="F21" s="77">
        <f t="shared" si="1"/>
        <v>0</v>
      </c>
      <c r="G21" s="98"/>
      <c r="I21" s="26"/>
      <c r="K21" s="26"/>
      <c r="Q21" s="24"/>
    </row>
    <row r="22" spans="1:17">
      <c r="A22" s="46" t="s">
        <v>143</v>
      </c>
      <c r="C22" s="35"/>
      <c r="E22" s="35"/>
    </row>
    <row r="23" spans="1:17">
      <c r="C23" s="35"/>
      <c r="E23" s="35"/>
    </row>
    <row r="24" spans="1:17" customFormat="1" ht="15.75">
      <c r="A24" s="42" t="s">
        <v>147</v>
      </c>
      <c r="B24" s="42"/>
      <c r="C24" s="42"/>
      <c r="D24" s="43"/>
      <c r="E24" s="42"/>
      <c r="F24" s="42"/>
      <c r="G24" s="42"/>
      <c r="H24" s="42"/>
      <c r="I24" s="42"/>
      <c r="J24" s="42"/>
      <c r="K24" s="42"/>
      <c r="L24" s="42"/>
    </row>
    <row r="25" spans="1:17" customFormat="1" ht="15.75">
      <c r="A25" s="42" t="s">
        <v>148</v>
      </c>
      <c r="B25" s="42"/>
      <c r="C25" s="41"/>
      <c r="D25" s="43"/>
      <c r="E25" s="42"/>
      <c r="F25" s="42"/>
      <c r="G25" s="42"/>
      <c r="H25" s="42"/>
      <c r="I25" s="42"/>
      <c r="J25" s="42"/>
      <c r="K25" s="42"/>
      <c r="L25" s="42"/>
    </row>
    <row r="26" spans="1:17">
      <c r="C26" s="74"/>
      <c r="D26" s="9"/>
      <c r="E26" s="9"/>
      <c r="F26" s="9"/>
      <c r="G26" s="98"/>
    </row>
    <row r="27" spans="1:17">
      <c r="C27" s="74"/>
      <c r="D27" s="9"/>
      <c r="E27" s="9"/>
      <c r="F27" s="9"/>
      <c r="G27" s="98"/>
    </row>
    <row r="28" spans="1:17">
      <c r="C28" s="35"/>
      <c r="E28" s="35"/>
    </row>
    <row r="29" spans="1:17">
      <c r="C29" s="35"/>
      <c r="E29" s="35"/>
    </row>
    <row r="30" spans="1:17">
      <c r="C30" s="35"/>
      <c r="E30" s="35"/>
    </row>
    <row r="31" spans="1:17">
      <c r="C31" s="35"/>
      <c r="E31" s="35"/>
    </row>
    <row r="32" spans="1:17">
      <c r="C32" s="35"/>
      <c r="E32" s="35"/>
    </row>
    <row r="33" spans="3:5">
      <c r="C33" s="35"/>
      <c r="E33" s="35"/>
    </row>
    <row r="34" spans="3:5">
      <c r="C34" s="35"/>
      <c r="E34" s="35"/>
    </row>
    <row r="35" spans="3:5">
      <c r="C35" s="35"/>
      <c r="E35" s="35"/>
    </row>
    <row r="36" spans="3:5">
      <c r="C36" s="35"/>
      <c r="E36" s="35"/>
    </row>
    <row r="37" spans="3:5">
      <c r="C37" s="35"/>
      <c r="E37" s="35"/>
    </row>
    <row r="38" spans="3:5">
      <c r="C38" s="35"/>
      <c r="E38" s="35"/>
    </row>
    <row r="39" spans="3:5">
      <c r="C39" s="35"/>
      <c r="E39" s="35"/>
    </row>
    <row r="40" spans="3:5">
      <c r="C40" s="35"/>
      <c r="E40" s="35"/>
    </row>
    <row r="41" spans="3:5">
      <c r="C41" s="35"/>
      <c r="E41" s="35"/>
    </row>
    <row r="42" spans="3:5">
      <c r="C42" s="35"/>
      <c r="E42" s="35"/>
    </row>
    <row r="43" spans="3:5">
      <c r="C43" s="35"/>
      <c r="E43" s="35"/>
    </row>
    <row r="44" spans="3:5">
      <c r="C44" s="35"/>
      <c r="E44" s="35"/>
    </row>
    <row r="45" spans="3:5">
      <c r="C45" s="35"/>
      <c r="E45" s="35"/>
    </row>
    <row r="46" spans="3:5">
      <c r="C46" s="35"/>
      <c r="E46" s="35"/>
    </row>
    <row r="47" spans="3:5">
      <c r="C47" s="35"/>
      <c r="E47" s="35"/>
    </row>
    <row r="48" spans="3:5">
      <c r="C48" s="35"/>
      <c r="E48" s="35"/>
    </row>
    <row r="49" spans="3:5">
      <c r="C49" s="35"/>
      <c r="E49" s="35"/>
    </row>
    <row r="50" spans="3:5">
      <c r="C50" s="35"/>
      <c r="E50" s="35"/>
    </row>
    <row r="51" spans="3:5">
      <c r="C51" s="35"/>
      <c r="E51" s="35"/>
    </row>
    <row r="52" spans="3:5">
      <c r="C52" s="35"/>
      <c r="E52" s="35"/>
    </row>
    <row r="53" spans="3:5">
      <c r="C53" s="35"/>
      <c r="E53" s="35"/>
    </row>
    <row r="54" spans="3:5">
      <c r="C54" s="35"/>
      <c r="E54" s="35"/>
    </row>
    <row r="55" spans="3:5">
      <c r="C55" s="35"/>
      <c r="E55" s="35"/>
    </row>
    <row r="56" spans="3:5">
      <c r="C56" s="35"/>
      <c r="E56" s="35"/>
    </row>
    <row r="57" spans="3:5">
      <c r="C57" s="35"/>
      <c r="E57" s="35"/>
    </row>
    <row r="58" spans="3:5">
      <c r="C58" s="35"/>
      <c r="E58" s="35"/>
    </row>
    <row r="59" spans="3:5">
      <c r="C59" s="35"/>
      <c r="E59" s="35"/>
    </row>
    <row r="60" spans="3:5">
      <c r="C60" s="35"/>
      <c r="E60" s="35"/>
    </row>
    <row r="61" spans="3:5">
      <c r="C61" s="35"/>
      <c r="E61" s="35"/>
    </row>
    <row r="62" spans="3:5">
      <c r="C62" s="35"/>
      <c r="E62" s="35"/>
    </row>
    <row r="63" spans="3:5">
      <c r="C63" s="35"/>
      <c r="E63" s="35"/>
    </row>
    <row r="64" spans="3:5">
      <c r="C64" s="35"/>
      <c r="E64" s="35"/>
    </row>
    <row r="65" spans="3:5">
      <c r="C65" s="35"/>
      <c r="E65" s="35"/>
    </row>
    <row r="66" spans="3:5">
      <c r="C66" s="35"/>
      <c r="E66" s="35"/>
    </row>
    <row r="67" spans="3:5">
      <c r="C67" s="35"/>
      <c r="E67" s="35"/>
    </row>
    <row r="68" spans="3:5">
      <c r="C68" s="35"/>
      <c r="E68" s="35"/>
    </row>
    <row r="69" spans="3:5">
      <c r="C69" s="35"/>
      <c r="E69" s="35"/>
    </row>
    <row r="70" spans="3:5">
      <c r="C70" s="35"/>
      <c r="E70" s="35"/>
    </row>
    <row r="71" spans="3:5">
      <c r="C71" s="35"/>
      <c r="E71" s="35"/>
    </row>
    <row r="72" spans="3:5">
      <c r="C72" s="35"/>
      <c r="E72" s="35"/>
    </row>
    <row r="73" spans="3:5">
      <c r="C73" s="35"/>
      <c r="E73" s="35"/>
    </row>
    <row r="74" spans="3:5">
      <c r="C74" s="35"/>
      <c r="E74" s="35"/>
    </row>
    <row r="75" spans="3:5">
      <c r="C75" s="35"/>
      <c r="E75" s="35"/>
    </row>
    <row r="76" spans="3:5">
      <c r="C76" s="35"/>
      <c r="E76" s="35"/>
    </row>
    <row r="77" spans="3:5">
      <c r="C77" s="35"/>
      <c r="E77" s="35"/>
    </row>
    <row r="78" spans="3:5">
      <c r="C78" s="35"/>
      <c r="E78" s="35"/>
    </row>
    <row r="79" spans="3:5">
      <c r="C79" s="35"/>
      <c r="E79" s="35"/>
    </row>
    <row r="80" spans="3:5">
      <c r="C80" s="35"/>
      <c r="E80" s="35"/>
    </row>
    <row r="81" spans="3:5">
      <c r="C81" s="35"/>
      <c r="E81" s="35"/>
    </row>
    <row r="82" spans="3:5">
      <c r="C82" s="35"/>
      <c r="E82" s="35"/>
    </row>
    <row r="83" spans="3:5">
      <c r="C83" s="35"/>
      <c r="E83" s="35"/>
    </row>
    <row r="84" spans="3:5">
      <c r="C84" s="35"/>
      <c r="E84" s="35"/>
    </row>
    <row r="85" spans="3:5">
      <c r="C85" s="35"/>
      <c r="E85" s="35"/>
    </row>
    <row r="86" spans="3:5">
      <c r="C86" s="35"/>
      <c r="E86" s="35"/>
    </row>
    <row r="87" spans="3:5">
      <c r="C87" s="35"/>
      <c r="E87" s="35"/>
    </row>
    <row r="88" spans="3:5">
      <c r="C88" s="35"/>
      <c r="E88" s="35"/>
    </row>
    <row r="89" spans="3:5">
      <c r="C89" s="35"/>
      <c r="E89" s="35"/>
    </row>
    <row r="90" spans="3:5">
      <c r="C90" s="35"/>
      <c r="E90" s="35"/>
    </row>
    <row r="91" spans="3:5">
      <c r="C91" s="35"/>
      <c r="E91" s="35"/>
    </row>
    <row r="92" spans="3:5">
      <c r="C92" s="35"/>
      <c r="E92" s="35"/>
    </row>
    <row r="93" spans="3:5">
      <c r="C93" s="35"/>
      <c r="E93" s="35"/>
    </row>
    <row r="94" spans="3:5">
      <c r="C94" s="35"/>
      <c r="E94" s="35"/>
    </row>
    <row r="95" spans="3:5">
      <c r="C95" s="35"/>
      <c r="E95" s="35"/>
    </row>
    <row r="96" spans="3:5">
      <c r="C96" s="35"/>
      <c r="E96" s="35"/>
    </row>
    <row r="97" spans="3:5">
      <c r="C97" s="35"/>
      <c r="E97" s="35"/>
    </row>
    <row r="98" spans="3:5">
      <c r="C98" s="35"/>
      <c r="E98" s="35"/>
    </row>
    <row r="99" spans="3:5">
      <c r="C99" s="35"/>
      <c r="E99" s="35"/>
    </row>
    <row r="100" spans="3:5">
      <c r="C100" s="35"/>
      <c r="E100" s="35"/>
    </row>
    <row r="101" spans="3:5">
      <c r="C101" s="35"/>
      <c r="E101" s="35"/>
    </row>
    <row r="102" spans="3:5">
      <c r="C102" s="35"/>
      <c r="E102" s="35"/>
    </row>
    <row r="103" spans="3:5">
      <c r="C103" s="35"/>
      <c r="E103" s="35"/>
    </row>
    <row r="104" spans="3:5">
      <c r="C104" s="35"/>
      <c r="E104" s="35"/>
    </row>
    <row r="105" spans="3:5">
      <c r="C105" s="35"/>
      <c r="E105" s="35"/>
    </row>
    <row r="106" spans="3:5">
      <c r="C106" s="35"/>
      <c r="E106" s="35"/>
    </row>
    <row r="107" spans="3:5">
      <c r="C107" s="35"/>
      <c r="E107" s="35"/>
    </row>
    <row r="108" spans="3:5">
      <c r="C108" s="35"/>
      <c r="E108" s="35"/>
    </row>
    <row r="109" spans="3:5">
      <c r="C109" s="35"/>
      <c r="E109" s="35"/>
    </row>
    <row r="110" spans="3:5">
      <c r="C110" s="35"/>
      <c r="E110" s="35"/>
    </row>
    <row r="111" spans="3:5">
      <c r="C111" s="35"/>
      <c r="E111" s="35"/>
    </row>
    <row r="112" spans="3:5">
      <c r="C112" s="35"/>
      <c r="E112" s="35"/>
    </row>
    <row r="113" spans="3:5">
      <c r="C113" s="35"/>
      <c r="E113" s="35"/>
    </row>
    <row r="114" spans="3:5">
      <c r="C114" s="35"/>
      <c r="E114" s="35"/>
    </row>
    <row r="115" spans="3:5">
      <c r="C115" s="35"/>
      <c r="E115" s="35"/>
    </row>
    <row r="116" spans="3:5">
      <c r="C116" s="35"/>
      <c r="E116" s="35"/>
    </row>
    <row r="117" spans="3:5">
      <c r="C117" s="35"/>
      <c r="E117" s="35"/>
    </row>
    <row r="118" spans="3:5">
      <c r="C118" s="35"/>
      <c r="E118" s="35"/>
    </row>
    <row r="119" spans="3:5">
      <c r="C119" s="35"/>
      <c r="E119" s="35"/>
    </row>
    <row r="120" spans="3:5">
      <c r="C120" s="35"/>
      <c r="E120" s="35"/>
    </row>
    <row r="121" spans="3:5">
      <c r="C121" s="35"/>
      <c r="E121" s="35"/>
    </row>
    <row r="122" spans="3:5">
      <c r="C122" s="35"/>
      <c r="E122" s="35"/>
    </row>
    <row r="123" spans="3:5">
      <c r="C123" s="35"/>
      <c r="E123" s="35"/>
    </row>
    <row r="124" spans="3:5">
      <c r="C124" s="35"/>
      <c r="E124" s="35"/>
    </row>
    <row r="125" spans="3:5">
      <c r="C125" s="35"/>
      <c r="E125" s="35"/>
    </row>
    <row r="126" spans="3:5">
      <c r="C126" s="35"/>
      <c r="E126" s="35"/>
    </row>
    <row r="127" spans="3:5">
      <c r="C127" s="35"/>
      <c r="E127" s="35"/>
    </row>
    <row r="128" spans="3:5">
      <c r="C128" s="35"/>
      <c r="E128" s="35"/>
    </row>
    <row r="129" spans="3:5">
      <c r="C129" s="35"/>
      <c r="E129" s="35"/>
    </row>
    <row r="130" spans="3:5">
      <c r="C130" s="35"/>
      <c r="E130" s="35"/>
    </row>
    <row r="131" spans="3:5">
      <c r="C131" s="35"/>
      <c r="E131" s="35"/>
    </row>
    <row r="132" spans="3:5">
      <c r="C132" s="35"/>
      <c r="E132" s="35"/>
    </row>
    <row r="133" spans="3:5" ht="14.1" customHeight="1">
      <c r="C133" s="35"/>
      <c r="E133" s="35"/>
    </row>
    <row r="134" spans="3:5" ht="14.1" customHeight="1">
      <c r="C134" s="35"/>
      <c r="E134" s="35"/>
    </row>
    <row r="135" spans="3:5" ht="14.1" customHeight="1">
      <c r="C135" s="35"/>
      <c r="E135" s="35"/>
    </row>
    <row r="136" spans="3:5" ht="17.100000000000001" customHeight="1">
      <c r="C136" s="35"/>
      <c r="E136" s="35"/>
    </row>
    <row r="137" spans="3:5" ht="17.100000000000001" customHeight="1">
      <c r="C137" s="35"/>
      <c r="E137" s="35"/>
    </row>
    <row r="138" spans="3:5" ht="14.1" customHeight="1">
      <c r="C138" s="35"/>
      <c r="E138" s="35"/>
    </row>
    <row r="139" spans="3:5">
      <c r="C139" s="35"/>
      <c r="E139" s="35"/>
    </row>
    <row r="140" spans="3:5">
      <c r="C140" s="35"/>
      <c r="E140" s="35"/>
    </row>
    <row r="141" spans="3:5">
      <c r="C141" s="35"/>
      <c r="E141" s="35"/>
    </row>
    <row r="142" spans="3:5">
      <c r="C142" s="35"/>
      <c r="E142" s="35"/>
    </row>
    <row r="143" spans="3:5">
      <c r="C143" s="35"/>
      <c r="E143" s="35"/>
    </row>
    <row r="144" spans="3:5">
      <c r="C144" s="35"/>
      <c r="E144" s="35"/>
    </row>
    <row r="145" spans="3:5">
      <c r="C145" s="35"/>
      <c r="E145" s="35"/>
    </row>
    <row r="146" spans="3:5">
      <c r="C146" s="35"/>
      <c r="E146" s="35"/>
    </row>
    <row r="147" spans="3:5">
      <c r="C147" s="35"/>
      <c r="E147" s="35"/>
    </row>
    <row r="148" spans="3:5">
      <c r="C148" s="35"/>
      <c r="E148" s="35"/>
    </row>
    <row r="149" spans="3:5">
      <c r="C149" s="35"/>
      <c r="E149" s="35"/>
    </row>
    <row r="150" spans="3:5">
      <c r="C150" s="35"/>
      <c r="E150" s="35"/>
    </row>
    <row r="151" spans="3:5">
      <c r="C151" s="35"/>
      <c r="E151" s="35"/>
    </row>
    <row r="152" spans="3:5">
      <c r="C152" s="35"/>
      <c r="E152" s="35"/>
    </row>
    <row r="153" spans="3:5">
      <c r="C153" s="35"/>
      <c r="E153" s="35"/>
    </row>
    <row r="154" spans="3:5">
      <c r="C154" s="35"/>
      <c r="E154" s="35"/>
    </row>
    <row r="155" spans="3:5">
      <c r="C155" s="35"/>
      <c r="E155" s="35"/>
    </row>
    <row r="156" spans="3:5">
      <c r="E156" s="35"/>
    </row>
  </sheetData>
  <mergeCells count="4">
    <mergeCell ref="B4:F4"/>
    <mergeCell ref="B5:F5"/>
    <mergeCell ref="B6:F6"/>
    <mergeCell ref="A2:F2"/>
  </mergeCells>
  <printOptions horizontalCentered="1" verticalCentered="1" headings="1" gridLinesSet="0"/>
  <pageMargins left="0.23622047244094491" right="0.23622047244094491" top="0.23622047244094491" bottom="0.23622047244094491" header="0.19685039370078741" footer="0.23622047244094491"/>
  <headerFooter alignWithMargins="0">
    <oddFooter>&amp;L&amp;A&amp;R&amp;F</oddFooter>
  </headerFooter>
  <drawing r:id="rId1"/>
  <legacyDrawing r:id="rId2"/>
  <oleObjects>
    <mc:AlternateContent xmlns:mc="http://schemas.openxmlformats.org/markup-compatibility/2006">
      <mc:Choice Requires="x14">
        <oleObject progId="PBrush" shapeId="5123" r:id="rId3">
          <objectPr defaultSize="0" autoPict="0" r:id="rId4">
            <anchor moveWithCells="1" sizeWithCells="1">
              <from>
                <xdr:col>0</xdr:col>
                <xdr:colOff>276225</xdr:colOff>
                <xdr:row>0</xdr:row>
                <xdr:rowOff>0</xdr:rowOff>
              </from>
              <to>
                <xdr:col>0</xdr:col>
                <xdr:colOff>2447925</xdr:colOff>
                <xdr:row>0</xdr:row>
                <xdr:rowOff>0</xdr:rowOff>
              </to>
            </anchor>
          </objectPr>
        </oleObject>
      </mc:Choice>
      <mc:Fallback>
        <oleObject progId="PBrush" shapeId="5123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 enableFormatConditionsCalculation="0">
    <pageSetUpPr fitToPage="1"/>
  </sheetPr>
  <dimension ref="A2:F152"/>
  <sheetViews>
    <sheetView showGridLines="0" tabSelected="1" topLeftCell="A7" zoomScale="90" workbookViewId="0">
      <selection activeCell="C11" sqref="C11"/>
    </sheetView>
  </sheetViews>
  <sheetFormatPr baseColWidth="10" defaultColWidth="9.6640625" defaultRowHeight="18"/>
  <cols>
    <col min="1" max="1" width="19.44140625" style="45" customWidth="1"/>
    <col min="2" max="2" width="32.77734375" style="46" customWidth="1"/>
    <col min="3" max="6" width="13.88671875" style="46" customWidth="1"/>
    <col min="7" max="7" width="4" style="1" customWidth="1"/>
    <col min="8" max="14" width="9.6640625" style="1"/>
    <col min="15" max="15" width="11.6640625" style="1" customWidth="1"/>
    <col min="16" max="16" width="1.6640625" style="1" customWidth="1"/>
    <col min="17" max="17" width="19.6640625" style="1" customWidth="1"/>
    <col min="18" max="18" width="20.6640625" style="1" customWidth="1"/>
    <col min="19" max="26" width="9.6640625" style="1"/>
    <col min="27" max="27" width="1.6640625" style="1" customWidth="1"/>
    <col min="28" max="16384" width="9.6640625" style="1"/>
  </cols>
  <sheetData>
    <row r="2" spans="1:6" s="7" customFormat="1" ht="24.95" customHeight="1">
      <c r="A2" s="258" t="s">
        <v>90</v>
      </c>
      <c r="B2" s="258"/>
      <c r="C2" s="258"/>
      <c r="D2" s="258"/>
      <c r="E2" s="258"/>
      <c r="F2" s="30"/>
    </row>
    <row r="3" spans="1:6" s="7" customFormat="1" ht="24.95" customHeight="1">
      <c r="D3" s="81"/>
      <c r="F3" s="30"/>
    </row>
    <row r="4" spans="1:6" s="7" customFormat="1" ht="24.95" customHeight="1">
      <c r="A4" s="183" t="s">
        <v>4</v>
      </c>
      <c r="B4" s="275">
        <f>hypothèses!E5</f>
        <v>0</v>
      </c>
      <c r="C4" s="276"/>
      <c r="D4" s="276"/>
      <c r="E4" s="276"/>
      <c r="F4" s="277"/>
    </row>
    <row r="5" spans="1:6" s="7" customFormat="1" ht="24.95" customHeight="1">
      <c r="A5" s="183" t="s">
        <v>5</v>
      </c>
      <c r="B5" s="275">
        <f>hypothèses!E6</f>
        <v>0</v>
      </c>
      <c r="C5" s="276"/>
      <c r="D5" s="276"/>
      <c r="E5" s="276"/>
      <c r="F5" s="277"/>
    </row>
    <row r="6" spans="1:6" s="7" customFormat="1" ht="24.95" customHeight="1">
      <c r="A6" s="183" t="s">
        <v>6</v>
      </c>
      <c r="B6" s="275">
        <f>hypothèses!E7</f>
        <v>0</v>
      </c>
      <c r="C6" s="276"/>
      <c r="D6" s="276"/>
      <c r="E6" s="276"/>
      <c r="F6" s="277"/>
    </row>
    <row r="7" spans="1:6" s="7" customFormat="1" ht="24.95" customHeight="1">
      <c r="A7" s="29"/>
      <c r="B7" s="29"/>
      <c r="C7" s="30"/>
      <c r="D7" s="30"/>
      <c r="E7" s="30"/>
      <c r="F7" s="30"/>
    </row>
    <row r="8" spans="1:6" s="9" customFormat="1" ht="24.95" customHeight="1">
      <c r="A8" s="46"/>
      <c r="B8" s="46"/>
      <c r="C8" s="28" t="str">
        <f>hypothèses!E15</f>
        <v>avant année 1</v>
      </c>
      <c r="D8" s="28" t="str">
        <f>hypothèses!F15</f>
        <v>année 1</v>
      </c>
      <c r="E8" s="28" t="str">
        <f>hypothèses!G15</f>
        <v>année 2</v>
      </c>
      <c r="F8" s="172" t="str">
        <f>hypothèses!H15</f>
        <v>année 3</v>
      </c>
    </row>
    <row r="9" spans="1:6" s="9" customFormat="1" ht="24.95" customHeight="1">
      <c r="A9" s="278" t="s">
        <v>91</v>
      </c>
      <c r="B9" s="279"/>
      <c r="C9" s="80">
        <f>'compte exploitation'!C49</f>
        <v>0</v>
      </c>
      <c r="D9" s="80">
        <f>'compte exploitation'!D49</f>
        <v>0</v>
      </c>
      <c r="E9" s="80">
        <f>'compte exploitation'!E49</f>
        <v>0</v>
      </c>
      <c r="F9" s="80">
        <f>'compte exploitation'!F49</f>
        <v>0</v>
      </c>
    </row>
    <row r="10" spans="1:6" s="9" customFormat="1" ht="24.95" customHeight="1">
      <c r="A10" s="269" t="s">
        <v>92</v>
      </c>
      <c r="B10" s="270"/>
      <c r="C10" s="80">
        <f>-'compte exploitation'!C23</f>
        <v>0</v>
      </c>
      <c r="D10" s="80">
        <f>-'compte exploitation'!D23</f>
        <v>0</v>
      </c>
      <c r="E10" s="80">
        <f>-'compte exploitation'!E23</f>
        <v>0</v>
      </c>
      <c r="F10" s="80">
        <f>-'compte exploitation'!F23</f>
        <v>0</v>
      </c>
    </row>
    <row r="11" spans="1:6" s="9" customFormat="1" ht="24.95" customHeight="1">
      <c r="A11" s="62" t="s">
        <v>94</v>
      </c>
      <c r="B11" s="56"/>
      <c r="C11" s="192"/>
      <c r="D11" s="192"/>
      <c r="E11" s="192"/>
      <c r="F11" s="192"/>
    </row>
    <row r="12" spans="1:6" s="9" customFormat="1" ht="24.95" customHeight="1">
      <c r="A12" s="269" t="s">
        <v>116</v>
      </c>
      <c r="B12" s="270"/>
      <c r="C12" s="80">
        <f>BFR!C21</f>
        <v>0</v>
      </c>
      <c r="D12" s="80">
        <f>+BFR!D21</f>
        <v>0</v>
      </c>
      <c r="E12" s="80">
        <f>+BFR!E21</f>
        <v>0</v>
      </c>
      <c r="F12" s="80">
        <f>+BFR!F21</f>
        <v>0</v>
      </c>
    </row>
    <row r="13" spans="1:6" s="12" customFormat="1" ht="24.95" customHeight="1">
      <c r="A13" s="193" t="s">
        <v>119</v>
      </c>
      <c r="B13" s="182"/>
      <c r="C13" s="194">
        <f>SUM(C9:C12)</f>
        <v>0</v>
      </c>
      <c r="D13" s="194">
        <f t="shared" ref="D13:F13" si="0">SUM(D9:D12)</f>
        <v>0</v>
      </c>
      <c r="E13" s="194">
        <f t="shared" si="0"/>
        <v>0</v>
      </c>
      <c r="F13" s="194">
        <f t="shared" si="0"/>
        <v>0</v>
      </c>
    </row>
    <row r="14" spans="1:6" s="8" customFormat="1" ht="24.95" customHeight="1">
      <c r="A14" s="191"/>
      <c r="B14" s="68"/>
      <c r="C14" s="69"/>
      <c r="D14" s="69"/>
      <c r="E14" s="69"/>
      <c r="F14" s="69"/>
    </row>
    <row r="15" spans="1:6" s="8" customFormat="1" ht="24.95" customHeight="1">
      <c r="A15" s="269" t="s">
        <v>95</v>
      </c>
      <c r="B15" s="270"/>
      <c r="C15" s="80">
        <f>-SUM(hypothèses!E39:E42)</f>
        <v>0</v>
      </c>
      <c r="D15" s="80">
        <f>-SUM(hypothèses!F39:F42)</f>
        <v>0</v>
      </c>
      <c r="E15" s="80">
        <f>-SUM(hypothèses!G39:G42)</f>
        <v>0</v>
      </c>
      <c r="F15" s="80">
        <f>-SUM(hypothèses!H39:H42)</f>
        <v>0</v>
      </c>
    </row>
    <row r="16" spans="1:6" s="9" customFormat="1" ht="24.95" customHeight="1">
      <c r="A16" s="269" t="s">
        <v>96</v>
      </c>
      <c r="B16" s="270"/>
      <c r="C16" s="192"/>
      <c r="D16" s="192"/>
      <c r="E16" s="192"/>
      <c r="F16" s="192"/>
    </row>
    <row r="17" spans="1:6" s="9" customFormat="1" ht="24.95" customHeight="1">
      <c r="A17" s="176" t="s">
        <v>117</v>
      </c>
      <c r="B17" s="197"/>
      <c r="C17" s="80">
        <f>SUM(hypothèses!E47:E50)</f>
        <v>0</v>
      </c>
      <c r="D17" s="80">
        <f>SUM(hypothèses!F47:F50)</f>
        <v>0</v>
      </c>
      <c r="E17" s="198"/>
      <c r="F17" s="198"/>
    </row>
    <row r="18" spans="1:6" s="9" customFormat="1" ht="24.95" customHeight="1">
      <c r="A18" s="176" t="s">
        <v>118</v>
      </c>
      <c r="B18" s="197"/>
      <c r="C18" s="80">
        <f>SUM(hypothèses!E65:E68)</f>
        <v>0</v>
      </c>
      <c r="D18" s="80">
        <f>SUM(hypothèses!F65:F68)</f>
        <v>0</v>
      </c>
      <c r="E18" s="80">
        <f>SUM(hypothèses!G65:G68)</f>
        <v>0</v>
      </c>
      <c r="F18" s="198"/>
    </row>
    <row r="19" spans="1:6" s="9" customFormat="1" ht="24.95" customHeight="1">
      <c r="A19" s="62" t="s">
        <v>115</v>
      </c>
      <c r="B19" s="56"/>
      <c r="C19" s="80">
        <f>SUM(hypothèses!E53:E56)</f>
        <v>0</v>
      </c>
      <c r="D19" s="198"/>
      <c r="E19" s="198"/>
      <c r="F19" s="198"/>
    </row>
    <row r="20" spans="1:6" s="12" customFormat="1" ht="24.95" customHeight="1">
      <c r="A20" s="193" t="s">
        <v>121</v>
      </c>
      <c r="B20" s="182"/>
      <c r="C20" s="194">
        <f>SUM(C15:C19)</f>
        <v>0</v>
      </c>
      <c r="D20" s="194">
        <f>SUM(D15:D19)</f>
        <v>0</v>
      </c>
      <c r="E20" s="194">
        <f>SUM(E15:E19)</f>
        <v>0</v>
      </c>
      <c r="F20" s="194">
        <f>SUM(F15:F19)</f>
        <v>0</v>
      </c>
    </row>
    <row r="21" spans="1:6" s="12" customFormat="1" ht="24.95" customHeight="1">
      <c r="A21" s="271" t="s">
        <v>120</v>
      </c>
      <c r="B21" s="272"/>
      <c r="C21" s="78">
        <f>+C13+C20</f>
        <v>0</v>
      </c>
      <c r="D21" s="78">
        <f>+D13+D20</f>
        <v>0</v>
      </c>
      <c r="E21" s="78">
        <f>+E13+E20</f>
        <v>0</v>
      </c>
      <c r="F21" s="78">
        <f>+F13+F20</f>
        <v>0</v>
      </c>
    </row>
    <row r="22" spans="1:6" s="12" customFormat="1" ht="24.95" customHeight="1">
      <c r="A22" s="273" t="s">
        <v>122</v>
      </c>
      <c r="B22" s="274"/>
      <c r="C22" s="79">
        <f>+C21</f>
        <v>0</v>
      </c>
      <c r="D22" s="79">
        <f t="shared" ref="D22:F22" si="1">+D21+C22</f>
        <v>0</v>
      </c>
      <c r="E22" s="79">
        <f t="shared" si="1"/>
        <v>0</v>
      </c>
      <c r="F22" s="79">
        <f t="shared" si="1"/>
        <v>0</v>
      </c>
    </row>
    <row r="23" spans="1:6" s="4" customFormat="1">
      <c r="A23" s="215" t="s">
        <v>145</v>
      </c>
      <c r="B23" s="46"/>
      <c r="C23" s="46"/>
      <c r="D23" s="35"/>
      <c r="E23" s="46"/>
      <c r="F23" s="46"/>
    </row>
    <row r="24" spans="1:6" s="4" customFormat="1">
      <c r="A24" s="216" t="s">
        <v>146</v>
      </c>
      <c r="B24" s="46"/>
      <c r="C24" s="46"/>
      <c r="D24" s="35"/>
      <c r="E24" s="46"/>
      <c r="F24" s="46"/>
    </row>
    <row r="25" spans="1:6" s="4" customFormat="1">
      <c r="A25" s="45"/>
      <c r="B25" s="46"/>
      <c r="C25" s="46"/>
      <c r="D25" s="35"/>
      <c r="E25" s="46"/>
      <c r="F25" s="46"/>
    </row>
    <row r="26" spans="1:6" s="4" customFormat="1" ht="14.25" customHeight="1">
      <c r="A26" s="45"/>
      <c r="B26" s="46"/>
      <c r="C26" s="46"/>
      <c r="D26" s="35"/>
      <c r="E26" s="46"/>
      <c r="F26" s="46"/>
    </row>
    <row r="27" spans="1:6" s="4" customFormat="1">
      <c r="A27" s="45"/>
      <c r="B27" s="46"/>
      <c r="C27" s="46"/>
      <c r="D27" s="35"/>
      <c r="E27" s="46"/>
      <c r="F27" s="46"/>
    </row>
    <row r="28" spans="1:6" s="4" customFormat="1">
      <c r="A28" s="45"/>
      <c r="B28" s="46"/>
      <c r="C28" s="46"/>
      <c r="D28" s="35"/>
      <c r="E28" s="46"/>
      <c r="F28" s="46"/>
    </row>
    <row r="29" spans="1:6" s="4" customFormat="1">
      <c r="A29" s="45"/>
      <c r="B29" s="46"/>
      <c r="C29" s="46"/>
      <c r="D29" s="35"/>
      <c r="E29" s="46"/>
      <c r="F29" s="46"/>
    </row>
    <row r="30" spans="1:6">
      <c r="D30" s="35"/>
    </row>
    <row r="31" spans="1:6">
      <c r="D31" s="35"/>
    </row>
    <row r="32" spans="1:6">
      <c r="D32" s="35"/>
    </row>
    <row r="33" spans="4:4">
      <c r="D33" s="35"/>
    </row>
    <row r="34" spans="4:4">
      <c r="D34" s="35"/>
    </row>
    <row r="35" spans="4:4">
      <c r="D35" s="35"/>
    </row>
    <row r="36" spans="4:4">
      <c r="D36" s="35"/>
    </row>
    <row r="37" spans="4:4">
      <c r="D37" s="35"/>
    </row>
    <row r="38" spans="4:4">
      <c r="D38" s="35"/>
    </row>
    <row r="39" spans="4:4">
      <c r="D39" s="35"/>
    </row>
    <row r="40" spans="4:4">
      <c r="D40" s="35"/>
    </row>
    <row r="41" spans="4:4">
      <c r="D41" s="35"/>
    </row>
    <row r="42" spans="4:4">
      <c r="D42" s="35"/>
    </row>
    <row r="43" spans="4:4">
      <c r="D43" s="35"/>
    </row>
    <row r="44" spans="4:4">
      <c r="D44" s="35"/>
    </row>
    <row r="45" spans="4:4">
      <c r="D45" s="35"/>
    </row>
    <row r="46" spans="4:4">
      <c r="D46" s="35"/>
    </row>
    <row r="47" spans="4:4">
      <c r="D47" s="35"/>
    </row>
    <row r="48" spans="4:4">
      <c r="D48" s="35"/>
    </row>
    <row r="49" spans="4:4">
      <c r="D49" s="35"/>
    </row>
    <row r="50" spans="4:4">
      <c r="D50" s="35"/>
    </row>
    <row r="51" spans="4:4">
      <c r="D51" s="35"/>
    </row>
    <row r="52" spans="4:4">
      <c r="D52" s="35"/>
    </row>
    <row r="53" spans="4:4">
      <c r="D53" s="35"/>
    </row>
    <row r="54" spans="4:4">
      <c r="D54" s="35"/>
    </row>
    <row r="55" spans="4:4">
      <c r="D55" s="35"/>
    </row>
    <row r="56" spans="4:4">
      <c r="D56" s="35"/>
    </row>
    <row r="57" spans="4:4">
      <c r="D57" s="35"/>
    </row>
    <row r="58" spans="4:4">
      <c r="D58" s="35"/>
    </row>
    <row r="59" spans="4:4">
      <c r="D59" s="35"/>
    </row>
    <row r="60" spans="4:4">
      <c r="D60" s="35"/>
    </row>
    <row r="61" spans="4:4">
      <c r="D61" s="35"/>
    </row>
    <row r="62" spans="4:4">
      <c r="D62" s="35"/>
    </row>
    <row r="63" spans="4:4">
      <c r="D63" s="35"/>
    </row>
    <row r="64" spans="4:4">
      <c r="D64" s="35"/>
    </row>
    <row r="65" spans="4:4">
      <c r="D65" s="35"/>
    </row>
    <row r="66" spans="4:4">
      <c r="D66" s="35"/>
    </row>
    <row r="67" spans="4:4">
      <c r="D67" s="35"/>
    </row>
    <row r="68" spans="4:4">
      <c r="D68" s="35"/>
    </row>
    <row r="69" spans="4:4">
      <c r="D69" s="35"/>
    </row>
    <row r="70" spans="4:4">
      <c r="D70" s="35"/>
    </row>
    <row r="71" spans="4:4">
      <c r="D71" s="35"/>
    </row>
    <row r="72" spans="4:4">
      <c r="D72" s="35"/>
    </row>
    <row r="73" spans="4:4">
      <c r="D73" s="35"/>
    </row>
    <row r="74" spans="4:4">
      <c r="D74" s="35"/>
    </row>
    <row r="75" spans="4:4">
      <c r="D75" s="35"/>
    </row>
    <row r="76" spans="4:4">
      <c r="D76" s="35"/>
    </row>
    <row r="77" spans="4:4">
      <c r="D77" s="35"/>
    </row>
    <row r="78" spans="4:4">
      <c r="D78" s="35"/>
    </row>
    <row r="79" spans="4:4">
      <c r="D79" s="35"/>
    </row>
    <row r="80" spans="4:4">
      <c r="D80" s="35"/>
    </row>
    <row r="81" spans="4:4">
      <c r="D81" s="35"/>
    </row>
    <row r="82" spans="4:4">
      <c r="D82" s="35"/>
    </row>
    <row r="83" spans="4:4">
      <c r="D83" s="35"/>
    </row>
    <row r="84" spans="4:4">
      <c r="D84" s="35"/>
    </row>
    <row r="85" spans="4:4">
      <c r="D85" s="35"/>
    </row>
    <row r="86" spans="4:4">
      <c r="D86" s="35"/>
    </row>
    <row r="87" spans="4:4">
      <c r="D87" s="35"/>
    </row>
    <row r="88" spans="4:4">
      <c r="D88" s="35"/>
    </row>
    <row r="89" spans="4:4">
      <c r="D89" s="35"/>
    </row>
    <row r="90" spans="4:4">
      <c r="D90" s="35"/>
    </row>
    <row r="91" spans="4:4">
      <c r="D91" s="35"/>
    </row>
    <row r="92" spans="4:4">
      <c r="D92" s="35"/>
    </row>
    <row r="93" spans="4:4">
      <c r="D93" s="35"/>
    </row>
    <row r="94" spans="4:4">
      <c r="D94" s="35"/>
    </row>
    <row r="95" spans="4:4">
      <c r="D95" s="35"/>
    </row>
    <row r="96" spans="4:4">
      <c r="D96" s="35"/>
    </row>
    <row r="97" spans="4:4">
      <c r="D97" s="35"/>
    </row>
    <row r="98" spans="4:4">
      <c r="D98" s="35"/>
    </row>
    <row r="99" spans="4:4">
      <c r="D99" s="35"/>
    </row>
    <row r="100" spans="4:4">
      <c r="D100" s="35"/>
    </row>
    <row r="101" spans="4:4">
      <c r="D101" s="35"/>
    </row>
    <row r="102" spans="4:4">
      <c r="D102" s="35"/>
    </row>
    <row r="103" spans="4:4">
      <c r="D103" s="35"/>
    </row>
    <row r="104" spans="4:4">
      <c r="D104" s="35"/>
    </row>
    <row r="105" spans="4:4">
      <c r="D105" s="35"/>
    </row>
    <row r="106" spans="4:4">
      <c r="D106" s="35"/>
    </row>
    <row r="107" spans="4:4">
      <c r="D107" s="35"/>
    </row>
    <row r="108" spans="4:4">
      <c r="D108" s="35"/>
    </row>
    <row r="109" spans="4:4">
      <c r="D109" s="35"/>
    </row>
    <row r="110" spans="4:4">
      <c r="D110" s="35"/>
    </row>
    <row r="111" spans="4:4">
      <c r="D111" s="35"/>
    </row>
    <row r="112" spans="4:4">
      <c r="D112" s="35"/>
    </row>
    <row r="113" spans="4:4">
      <c r="D113" s="35"/>
    </row>
    <row r="114" spans="4:4">
      <c r="D114" s="35"/>
    </row>
    <row r="115" spans="4:4">
      <c r="D115" s="35"/>
    </row>
    <row r="116" spans="4:4">
      <c r="D116" s="35"/>
    </row>
    <row r="117" spans="4:4">
      <c r="D117" s="35"/>
    </row>
    <row r="118" spans="4:4">
      <c r="D118" s="35"/>
    </row>
    <row r="119" spans="4:4">
      <c r="D119" s="35"/>
    </row>
    <row r="120" spans="4:4">
      <c r="D120" s="35"/>
    </row>
    <row r="121" spans="4:4">
      <c r="D121" s="35"/>
    </row>
    <row r="122" spans="4:4">
      <c r="D122" s="35"/>
    </row>
    <row r="123" spans="4:4">
      <c r="D123" s="35"/>
    </row>
    <row r="124" spans="4:4">
      <c r="D124" s="35"/>
    </row>
    <row r="125" spans="4:4">
      <c r="D125" s="35"/>
    </row>
    <row r="126" spans="4:4">
      <c r="D126" s="35"/>
    </row>
    <row r="127" spans="4:4">
      <c r="D127" s="35"/>
    </row>
    <row r="128" spans="4:4">
      <c r="D128" s="35"/>
    </row>
    <row r="129" spans="4:4" ht="14.1" customHeight="1">
      <c r="D129" s="35"/>
    </row>
    <row r="130" spans="4:4" ht="14.1" customHeight="1">
      <c r="D130" s="35"/>
    </row>
    <row r="131" spans="4:4" ht="14.1" customHeight="1">
      <c r="D131" s="35"/>
    </row>
    <row r="132" spans="4:4" ht="17.100000000000001" customHeight="1">
      <c r="D132" s="35"/>
    </row>
    <row r="133" spans="4:4" ht="17.100000000000001" customHeight="1">
      <c r="D133" s="35"/>
    </row>
    <row r="134" spans="4:4" ht="14.1" customHeight="1">
      <c r="D134" s="35"/>
    </row>
    <row r="135" spans="4:4">
      <c r="D135" s="35"/>
    </row>
    <row r="136" spans="4:4">
      <c r="D136" s="35"/>
    </row>
    <row r="137" spans="4:4">
      <c r="D137" s="35"/>
    </row>
    <row r="138" spans="4:4">
      <c r="D138" s="35"/>
    </row>
    <row r="139" spans="4:4">
      <c r="D139" s="35"/>
    </row>
    <row r="140" spans="4:4">
      <c r="D140" s="35"/>
    </row>
    <row r="141" spans="4:4">
      <c r="D141" s="35"/>
    </row>
    <row r="142" spans="4:4">
      <c r="D142" s="35"/>
    </row>
    <row r="143" spans="4:4">
      <c r="D143" s="35"/>
    </row>
    <row r="144" spans="4:4">
      <c r="D144" s="35"/>
    </row>
    <row r="145" spans="4:4">
      <c r="D145" s="35"/>
    </row>
    <row r="146" spans="4:4">
      <c r="D146" s="35"/>
    </row>
    <row r="147" spans="4:4">
      <c r="D147" s="35"/>
    </row>
    <row r="148" spans="4:4">
      <c r="D148" s="35"/>
    </row>
    <row r="149" spans="4:4">
      <c r="D149" s="35"/>
    </row>
    <row r="150" spans="4:4">
      <c r="D150" s="35"/>
    </row>
    <row r="151" spans="4:4">
      <c r="D151" s="35"/>
    </row>
    <row r="152" spans="4:4">
      <c r="D152" s="35"/>
    </row>
  </sheetData>
  <mergeCells count="11">
    <mergeCell ref="A2:E2"/>
    <mergeCell ref="B4:F4"/>
    <mergeCell ref="B5:F5"/>
    <mergeCell ref="B6:F6"/>
    <mergeCell ref="A9:B9"/>
    <mergeCell ref="A10:B10"/>
    <mergeCell ref="A15:B15"/>
    <mergeCell ref="A12:B12"/>
    <mergeCell ref="A21:B21"/>
    <mergeCell ref="A22:B22"/>
    <mergeCell ref="A16:B16"/>
  </mergeCells>
  <printOptions horizontalCentered="1" verticalCentered="1" headings="1"/>
  <pageMargins left="0.19685039370078741" right="0.23622047244094491" top="0.15748031496062992" bottom="0.23622047244094491" header="0.51181102362204722" footer="0.51181102362204722"/>
  <headerFooter alignWithMargins="0">
    <oddFooter>&amp;L&amp;A&amp;R&amp;F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14</vt:i4>
      </vt:variant>
    </vt:vector>
  </HeadingPairs>
  <TitlesOfParts>
    <vt:vector size="19" baseType="lpstr">
      <vt:lpstr>hypothèses</vt:lpstr>
      <vt:lpstr>synthèse</vt:lpstr>
      <vt:lpstr>compte exploitation</vt:lpstr>
      <vt:lpstr>BFR</vt:lpstr>
      <vt:lpstr>trésorerie</vt:lpstr>
      <vt:lpstr>BFR!_TAB22</vt:lpstr>
      <vt:lpstr>'compte exploitation'!_TAB22</vt:lpstr>
      <vt:lpstr>BFR</vt:lpstr>
      <vt:lpstr>BFR!cpteresult</vt:lpstr>
      <vt:lpstr>cpteresult</vt:lpstr>
      <vt:lpstr>currency</vt:lpstr>
      <vt:lpstr>BFR!DAPSF</vt:lpstr>
      <vt:lpstr>'compte exploitation'!DAPSF</vt:lpstr>
      <vt:lpstr>Unit</vt:lpstr>
      <vt:lpstr>BFR!Zone_d_impression</vt:lpstr>
      <vt:lpstr>'compte exploitation'!Zone_d_impression</vt:lpstr>
      <vt:lpstr>hypothèses!Zone_d_impression</vt:lpstr>
      <vt:lpstr>synthèse!Zone_d_impression</vt:lpstr>
      <vt:lpstr>trésorerie!Zone_d_impression</vt:lpstr>
    </vt:vector>
  </TitlesOfParts>
  <Company>CONTROLE GESTION GROUPE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modèle de business plan simplifié</dc:title>
  <dc:creator>Thierry des Lauriers</dc:creator>
  <cp:lastModifiedBy>Guillaume BERTRAND</cp:lastModifiedBy>
  <cp:lastPrinted>2017-02-10T16:27:19Z</cp:lastPrinted>
  <dcterms:created xsi:type="dcterms:W3CDTF">1998-11-04T18:21:26Z</dcterms:created>
  <dcterms:modified xsi:type="dcterms:W3CDTF">2017-03-30T09:42:00Z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3D2819F8">
    <vt:lpwstr/>
  </property>
  <property fmtid="{D5CDD505-2E9C-101B-9397-08002B2CF9AE}" pid="19" name="IVID1C471C09">
    <vt:lpwstr/>
  </property>
  <property fmtid="{D5CDD505-2E9C-101B-9397-08002B2CF9AE}" pid="20" name="IVID12391307">
    <vt:lpwstr/>
  </property>
  <property fmtid="{D5CDD505-2E9C-101B-9397-08002B2CF9AE}" pid="21" name="IVID3B6F15E2">
    <vt:lpwstr/>
  </property>
  <property fmtid="{D5CDD505-2E9C-101B-9397-08002B2CF9AE}" pid="22" name="IVID115E1703">
    <vt:lpwstr/>
  </property>
  <property fmtid="{D5CDD505-2E9C-101B-9397-08002B2CF9AE}" pid="23" name="IVIDB235A3C6">
    <vt:lpwstr/>
  </property>
  <property fmtid="{D5CDD505-2E9C-101B-9397-08002B2CF9AE}" pid="24" name="IVID2D6216D6">
    <vt:lpwstr/>
  </property>
  <property fmtid="{D5CDD505-2E9C-101B-9397-08002B2CF9AE}" pid="25" name="IVID403C89F9">
    <vt:lpwstr/>
  </property>
  <property fmtid="{D5CDD505-2E9C-101B-9397-08002B2CF9AE}" pid="26" name="IVID151614D5">
    <vt:lpwstr/>
  </property>
  <property fmtid="{D5CDD505-2E9C-101B-9397-08002B2CF9AE}" pid="27" name="IVID391512E9">
    <vt:lpwstr/>
  </property>
  <property fmtid="{D5CDD505-2E9C-101B-9397-08002B2CF9AE}" pid="28" name="IVID104111F8">
    <vt:lpwstr/>
  </property>
  <property fmtid="{D5CDD505-2E9C-101B-9397-08002B2CF9AE}" pid="29" name="IVID13800FE3">
    <vt:lpwstr/>
  </property>
  <property fmtid="{D5CDD505-2E9C-101B-9397-08002B2CF9AE}" pid="30" name="IVID58719883">
    <vt:lpwstr/>
  </property>
  <property fmtid="{D5CDD505-2E9C-101B-9397-08002B2CF9AE}" pid="31" name="IVID16271305">
    <vt:lpwstr/>
  </property>
  <property fmtid="{D5CDD505-2E9C-101B-9397-08002B2CF9AE}" pid="32" name="IVID54A096FC">
    <vt:lpwstr/>
  </property>
  <property fmtid="{D5CDD505-2E9C-101B-9397-08002B2CF9AE}" pid="33" name="IVID367819CF">
    <vt:lpwstr/>
  </property>
  <property fmtid="{D5CDD505-2E9C-101B-9397-08002B2CF9AE}" pid="34" name="IVID295C1AD6">
    <vt:lpwstr/>
  </property>
  <property fmtid="{D5CDD505-2E9C-101B-9397-08002B2CF9AE}" pid="35" name="IVID32421AD0">
    <vt:lpwstr/>
  </property>
  <property fmtid="{D5CDD505-2E9C-101B-9397-08002B2CF9AE}" pid="36" name="IVID191213F4">
    <vt:lpwstr/>
  </property>
  <property fmtid="{D5CDD505-2E9C-101B-9397-08002B2CF9AE}" pid="37" name="IVID40640902">
    <vt:lpwstr/>
  </property>
  <property fmtid="{D5CDD505-2E9C-101B-9397-08002B2CF9AE}" pid="38" name="IVID3E7716F5">
    <vt:lpwstr/>
  </property>
  <property fmtid="{D5CDD505-2E9C-101B-9397-08002B2CF9AE}" pid="39" name="IVID949BC4D8">
    <vt:lpwstr/>
  </property>
  <property fmtid="{D5CDD505-2E9C-101B-9397-08002B2CF9AE}" pid="40" name="IVIDC8BC0C7E">
    <vt:lpwstr/>
  </property>
  <property fmtid="{D5CDD505-2E9C-101B-9397-08002B2CF9AE}" pid="41" name="IVID168DEC">
    <vt:lpwstr/>
  </property>
  <property fmtid="{D5CDD505-2E9C-101B-9397-08002B2CF9AE}" pid="42" name="IVIDF4A2E20D">
    <vt:lpwstr/>
  </property>
</Properties>
</file>