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ean marc\Desktop\Documents\emploi\CEGOS\livre EXCEL pour CDG\livre Graphiques\Fichiers Excel avec grap\"/>
    </mc:Choice>
  </mc:AlternateContent>
  <bookViews>
    <workbookView xWindow="240" yWindow="60" windowWidth="11580" windowHeight="5265" activeTab="2"/>
  </bookViews>
  <sheets>
    <sheet name="effets masse salariale" sheetId="4" r:id="rId1"/>
    <sheet name="aires effets report" sheetId="3" r:id="rId2"/>
    <sheet name="pyramide ages" sheetId="2" r:id="rId3"/>
  </sheets>
  <calcPr calcId="152511"/>
</workbook>
</file>

<file path=xl/calcChain.xml><?xml version="1.0" encoding="utf-8"?>
<calcChain xmlns="http://schemas.openxmlformats.org/spreadsheetml/2006/main">
  <c r="I20" i="4" l="1"/>
  <c r="I21" i="4" s="1"/>
  <c r="I22" i="4" s="1"/>
  <c r="I23" i="4" s="1"/>
  <c r="I24" i="4" s="1"/>
  <c r="I25" i="4" s="1"/>
  <c r="I26" i="4" s="1"/>
  <c r="I27" i="4" s="1"/>
  <c r="J16" i="4" s="1"/>
  <c r="J17" i="4" s="1"/>
  <c r="J18" i="4" s="1"/>
  <c r="J19" i="4" s="1"/>
  <c r="J20" i="4" s="1"/>
  <c r="J21" i="4" s="1"/>
  <c r="J22" i="4" s="1"/>
  <c r="J23" i="4" s="1"/>
  <c r="J24" i="4" s="1"/>
  <c r="J25" i="4" s="1"/>
  <c r="J26" i="4" s="1"/>
  <c r="J27" i="4" s="1"/>
  <c r="H17" i="4"/>
  <c r="H18" i="4" s="1"/>
  <c r="H19" i="4" s="1"/>
  <c r="H20" i="4" s="1"/>
  <c r="H21" i="4" s="1"/>
  <c r="H22" i="4" s="1"/>
  <c r="H23" i="4" s="1"/>
  <c r="H24" i="4" s="1"/>
  <c r="H25" i="4" s="1"/>
  <c r="H26" i="4" s="1"/>
  <c r="H27" i="4" s="1"/>
  <c r="K7" i="4"/>
  <c r="J7" i="4"/>
  <c r="D7" i="4"/>
  <c r="C20" i="4" s="1"/>
  <c r="C21" i="4" s="1"/>
  <c r="B7" i="4"/>
  <c r="B16" i="4" s="1"/>
  <c r="B17" i="4" s="1"/>
  <c r="B18" i="4" s="1"/>
  <c r="B19" i="4" s="1"/>
  <c r="B20" i="4" s="1"/>
  <c r="B21" i="4" s="1"/>
  <c r="B22" i="4" s="1"/>
  <c r="B23" i="4" s="1"/>
  <c r="B24" i="4" s="1"/>
  <c r="B25" i="4" s="1"/>
  <c r="B26" i="4" s="1"/>
  <c r="B27" i="4" s="1"/>
  <c r="J6" i="4"/>
  <c r="J2" i="4"/>
  <c r="D9" i="4" l="1"/>
  <c r="F7" i="4"/>
  <c r="B9" i="4"/>
  <c r="Q3" i="2"/>
  <c r="Q4" i="2"/>
  <c r="Q5" i="2"/>
  <c r="Q6" i="2"/>
  <c r="Q7" i="2"/>
  <c r="Q2" i="2"/>
  <c r="C22" i="4" l="1"/>
  <c r="C23" i="4" s="1"/>
  <c r="C24" i="4" s="1"/>
  <c r="C25" i="4" s="1"/>
  <c r="F9" i="4"/>
  <c r="H7" i="4"/>
  <c r="P3" i="2"/>
  <c r="P4" i="2"/>
  <c r="P5" i="2"/>
  <c r="P6" i="2"/>
  <c r="P7" i="2"/>
  <c r="P2" i="2"/>
  <c r="N8" i="2"/>
  <c r="O8" i="2"/>
  <c r="E3" i="2"/>
  <c r="E4" i="2"/>
  <c r="E5" i="2"/>
  <c r="E6" i="2"/>
  <c r="E7" i="2"/>
  <c r="E2" i="2"/>
  <c r="D8" i="2"/>
  <c r="B8" i="2"/>
  <c r="E3" i="3"/>
  <c r="L3" i="3" s="1"/>
  <c r="B10" i="3"/>
  <c r="C26" i="4" l="1"/>
  <c r="C27" i="4" s="1"/>
  <c r="D16" i="4" s="1"/>
  <c r="D17" i="4" s="1"/>
  <c r="D18" i="4" s="1"/>
  <c r="D19" i="4" s="1"/>
  <c r="D20" i="4" s="1"/>
  <c r="D21" i="4" s="1"/>
  <c r="D22" i="4" s="1"/>
  <c r="D23" i="4" s="1"/>
  <c r="D24" i="4" s="1"/>
  <c r="D25" i="4" s="1"/>
  <c r="D26" i="4" s="1"/>
  <c r="D27" i="4" s="1"/>
  <c r="J11" i="4"/>
  <c r="H9" i="4"/>
  <c r="J9" i="4" s="1"/>
  <c r="K9" i="4" s="1"/>
  <c r="F3" i="3"/>
  <c r="G3" i="3" s="1"/>
  <c r="H3" i="3" s="1"/>
  <c r="I3" i="3" s="1"/>
  <c r="J3" i="3" s="1"/>
  <c r="K3" i="3" s="1"/>
  <c r="M3" i="3"/>
  <c r="K11" i="4" l="1"/>
  <c r="B9" i="3"/>
  <c r="B5" i="3"/>
  <c r="N3" i="3"/>
  <c r="C5" i="3" l="1"/>
  <c r="D5" i="3" s="1"/>
  <c r="E5" i="3" s="1"/>
  <c r="F5" i="3" s="1"/>
  <c r="G5" i="3" s="1"/>
  <c r="H5" i="3" s="1"/>
  <c r="I5" i="3" s="1"/>
  <c r="J5" i="3" s="1"/>
  <c r="K5" i="3" s="1"/>
  <c r="L5" i="3" s="1"/>
  <c r="M5" i="3" s="1"/>
  <c r="N5" i="3" l="1"/>
  <c r="B11" i="3" s="1"/>
</calcChain>
</file>

<file path=xl/sharedStrings.xml><?xml version="1.0" encoding="utf-8"?>
<sst xmlns="http://schemas.openxmlformats.org/spreadsheetml/2006/main" count="99" uniqueCount="57">
  <si>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</si>
  <si>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</si>
  <si>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</si>
  <si>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</si>
  <si>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</si>
  <si>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</si>
  <si>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</si>
  <si>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</si>
  <si>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</si>
  <si>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</si>
  <si>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</si>
  <si>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Salaire nominal N</t>
  </si>
  <si>
    <t>Salaire nominal N+1</t>
  </si>
  <si>
    <t xml:space="preserve">janvier </t>
  </si>
  <si>
    <t>Effet niveau</t>
  </si>
  <si>
    <t>Effet masse</t>
  </si>
  <si>
    <t>Effet report</t>
  </si>
  <si>
    <t>Salaire nominal N sans augmentation</t>
  </si>
  <si>
    <t>total</t>
  </si>
  <si>
    <t xml:space="preserve"> </t>
  </si>
  <si>
    <t>aires en 3D a utiliser</t>
  </si>
  <si>
    <t>combiner aire + courbes</t>
  </si>
  <si>
    <t>20-30</t>
  </si>
  <si>
    <t>31-40</t>
  </si>
  <si>
    <t>41-50</t>
  </si>
  <si>
    <t>51-55</t>
  </si>
  <si>
    <t>56-60</t>
  </si>
  <si>
    <t>61-65</t>
  </si>
  <si>
    <t>H</t>
  </si>
  <si>
    <t>Tranches d'âge</t>
  </si>
  <si>
    <t>F</t>
  </si>
  <si>
    <t>Total</t>
  </si>
  <si>
    <t>voir comment ne pas faire apparaitre la legende en nombres négatifs</t>
  </si>
  <si>
    <t>excel 2013</t>
  </si>
  <si>
    <t>H-F</t>
  </si>
  <si>
    <t>voir inverser tranches</t>
  </si>
  <si>
    <t>du plus vieux au plus jeune</t>
  </si>
  <si>
    <t>Base</t>
  </si>
  <si>
    <t>Janv</t>
  </si>
  <si>
    <t xml:space="preserve">Novembre </t>
  </si>
  <si>
    <t>TOTAL</t>
  </si>
  <si>
    <t>Durée en mois</t>
  </si>
  <si>
    <t>salaire</t>
  </si>
  <si>
    <t>effet niveau</t>
  </si>
  <si>
    <t>Masse salariale</t>
  </si>
  <si>
    <t>effet masse</t>
  </si>
  <si>
    <t>En M+1</t>
  </si>
  <si>
    <t>effet report</t>
  </si>
  <si>
    <t>structurer le tableau des données</t>
  </si>
  <si>
    <t>en base 100</t>
  </si>
  <si>
    <t>Périodes</t>
  </si>
  <si>
    <t>Base mensuelle</t>
  </si>
  <si>
    <t>Salaire mens. Réel</t>
  </si>
  <si>
    <t>Salaire ref N+1</t>
  </si>
  <si>
    <t>Janvier</t>
  </si>
  <si>
    <t xml:space="preserve">insertion histo puis modif </t>
  </si>
  <si>
    <t>calculés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</si>
</sst>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u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2">
    <xf numFmtId="0" fontId="0" fillId="0" borderId="0" xfId="0"/>
    <xf numFmtId="9" fontId="0" fillId="0" borderId="0" xfId="0" applyNumberFormat="1"/>
    <xf numFmtId="10" fontId="0" fillId="0" borderId="0" xfId="1" applyNumberFormat="1" applyFont="1"/>
    <xf numFmtId="0" fontId="0" fillId="0" borderId="1" xfId="0" applyBorder="1" applyAlignment="1">
      <alignment horizontal="center"/>
    </xf>
    <xf numFmtId="0" fontId="2" fillId="0" borderId="0" xfId="0" applyFont="1" applyAlignment="1">
      <alignment horizontal="center"/>
    </xf>
    <xf numFmtId="0" fontId="0" fillId="0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/>
    <xf numFmtId="0" fontId="0" fillId="2" borderId="0" xfId="0" applyFill="1"/>
    <xf numFmtId="0" fontId="3" fillId="0" borderId="0" xfId="0" applyFont="1"/>
    <xf numFmtId="0" fontId="0" fillId="0" borderId="1" xfId="0" applyBorder="1"/>
    <xf numFmtId="1" fontId="0" fillId="0" borderId="1" xfId="0" applyNumberFormat="1" applyBorder="1"/>
    <xf numFmtId="2" fontId="0" fillId="0" borderId="1" xfId="0" applyNumberFormat="1" applyBorder="1"/>
    <xf numFmtId="9" fontId="0" fillId="2" borderId="0" xfId="0" applyNumberFormat="1" applyFill="1"/>
    <xf numFmtId="2" fontId="0" fillId="2" borderId="1" xfId="0" applyNumberFormat="1" applyFill="1" applyBorder="1"/>
    <xf numFmtId="10" fontId="4" fillId="2" borderId="0" xfId="1" applyNumberFormat="1" applyFont="1" applyFill="1"/>
    <xf numFmtId="0" fontId="4" fillId="2" borderId="0" xfId="0" applyFont="1" applyFill="1"/>
    <xf numFmtId="0" fontId="4" fillId="0" borderId="0" xfId="0" applyFont="1"/>
    <xf numFmtId="0" fontId="5" fillId="0" borderId="0" xfId="0" applyFont="1"/>
    <xf numFmtId="0" fontId="4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0" fillId="2" borderId="3" xfId="0" applyFill="1" applyBorder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des salaires mensuels sur 2 années : année N et année N+1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areaChart>
        <c:grouping val="standard"/>
        <c:varyColors val="0"/>
        <c:ser>
          <c:idx val="1"/>
          <c:order val="1"/>
          <c:tx>
            <c:strRef>
              <c:f>'effets masse salariale'!$I$15</c:f>
              <c:strCache>
                <c:ptCount val="1"/>
                <c:pt idx="0">
                  <c:v>Salaire mens. Réel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strRef>
              <c:f>'effets masse salariale'!$G$16:$G$27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'effets masse salariale'!$I$16:$I$27</c:f>
              <c:numCache>
                <c:formatCode>0.00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104</c:v>
                </c:pt>
                <c:pt idx="5">
                  <c:v>104</c:v>
                </c:pt>
                <c:pt idx="6">
                  <c:v>106.08</c:v>
                </c:pt>
                <c:pt idx="7">
                  <c:v>106.08</c:v>
                </c:pt>
                <c:pt idx="8">
                  <c:v>106.08</c:v>
                </c:pt>
                <c:pt idx="9">
                  <c:v>106.08</c:v>
                </c:pt>
                <c:pt idx="10">
                  <c:v>109.2624</c:v>
                </c:pt>
                <c:pt idx="11">
                  <c:v>109.2624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362416"/>
        <c:axId val="440365944"/>
      </c:areaChart>
      <c:barChart>
        <c:barDir val="col"/>
        <c:grouping val="clustered"/>
        <c:varyColors val="0"/>
        <c:ser>
          <c:idx val="2"/>
          <c:order val="2"/>
          <c:tx>
            <c:strRef>
              <c:f>'effets masse salariale'!$J$15</c:f>
              <c:strCache>
                <c:ptCount val="1"/>
                <c:pt idx="0">
                  <c:v>Salaire ref N+1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'effets masse salariale'!$G$16:$G$27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'effets masse salariale'!$J$16:$J$27</c:f>
              <c:numCache>
                <c:formatCode>0.00</c:formatCode>
                <c:ptCount val="12"/>
                <c:pt idx="0">
                  <c:v>109.2624</c:v>
                </c:pt>
                <c:pt idx="1">
                  <c:v>109.2624</c:v>
                </c:pt>
                <c:pt idx="2">
                  <c:v>109.2624</c:v>
                </c:pt>
                <c:pt idx="3">
                  <c:v>109.2624</c:v>
                </c:pt>
                <c:pt idx="4">
                  <c:v>109.2624</c:v>
                </c:pt>
                <c:pt idx="5">
                  <c:v>109.2624</c:v>
                </c:pt>
                <c:pt idx="6">
                  <c:v>109.2624</c:v>
                </c:pt>
                <c:pt idx="7">
                  <c:v>109.2624</c:v>
                </c:pt>
                <c:pt idx="8">
                  <c:v>109.2624</c:v>
                </c:pt>
                <c:pt idx="9">
                  <c:v>109.2624</c:v>
                </c:pt>
                <c:pt idx="10">
                  <c:v>109.2624</c:v>
                </c:pt>
                <c:pt idx="11">
                  <c:v>109.2624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440362416"/>
        <c:axId val="440365944"/>
      </c:barChart>
      <c:lineChart>
        <c:grouping val="stacked"/>
        <c:varyColors val="0"/>
        <c:ser>
          <c:idx val="0"/>
          <c:order val="0"/>
          <c:tx>
            <c:strRef>
              <c:f>'effets masse salariale'!$H$15</c:f>
              <c:strCache>
                <c:ptCount val="1"/>
                <c:pt idx="0">
                  <c:v>Base mensuelle</c:v>
                </c:pt>
              </c:strCache>
            </c:strRef>
          </c:tx>
          <c:spPr>
            <a:ln w="28575" cap="rnd">
              <a:solidFill>
                <a:srgbClr val="FF0000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rgbClr val="FF0000"/>
              </a:solidFill>
              <a:ln w="9525">
                <a:solidFill>
                  <a:srgbClr val="FF0000"/>
                </a:solidFill>
              </a:ln>
              <a:effectLst/>
            </c:spPr>
          </c:marker>
          <c:cat>
            <c:strRef>
              <c:f>'effets masse salariale'!$G$16:$G$27</c:f>
              <c:strCache>
                <c:ptCount val="12"/>
                <c:pt idx="0">
                  <c:v>Janvier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'effets masse salariale'!$H$16:$H$27</c:f>
              <c:numCache>
                <c:formatCode>General</c:formatCode>
                <c:ptCount val="12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  <c:pt idx="6">
                  <c:v>100</c:v>
                </c:pt>
                <c:pt idx="7">
                  <c:v>100</c:v>
                </c:pt>
                <c:pt idx="8">
                  <c:v>100</c:v>
                </c:pt>
                <c:pt idx="9">
                  <c:v>100</c:v>
                </c:pt>
                <c:pt idx="10">
                  <c:v>100</c:v>
                </c:pt>
                <c:pt idx="11">
                  <c:v>100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40362416"/>
        <c:axId val="440365944"/>
      </c:lineChart>
      <c:catAx>
        <c:axId val="440362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365944"/>
        <c:crosses val="autoZero"/>
        <c:auto val="1"/>
        <c:lblAlgn val="ctr"/>
        <c:lblOffset val="100"/>
        <c:noMultiLvlLbl val="0"/>
      </c:catAx>
      <c:valAx>
        <c:axId val="44036594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362416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area3DChart>
        <c:grouping val="standard"/>
        <c:varyColors val="0"/>
        <c:ser>
          <c:idx val="0"/>
          <c:order val="0"/>
          <c:tx>
            <c:strRef>
              <c:f>'aires effets report'!$A$3</c:f>
              <c:strCache>
                <c:ptCount val="1"/>
                <c:pt idx="0">
                  <c:v>Salaire nominal N</c:v>
                </c:pt>
              </c:strCache>
            </c:strRef>
          </c:tx>
          <c:cat>
            <c:strRef>
              <c:f>'aires effets report'!$B$2:$M$2</c:f>
              <c:strCache>
                <c:ptCount val="12"/>
                <c:pt idx="0">
                  <c:v>janvier 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'aires effets report'!$B$3:$M$3</c:f>
              <c:numCache>
                <c:formatCode>General</c:formatCode>
                <c:ptCount val="12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1040</c:v>
                </c:pt>
                <c:pt idx="4">
                  <c:v>1040</c:v>
                </c:pt>
                <c:pt idx="5">
                  <c:v>1040</c:v>
                </c:pt>
                <c:pt idx="6">
                  <c:v>1040</c:v>
                </c:pt>
                <c:pt idx="7">
                  <c:v>1040</c:v>
                </c:pt>
                <c:pt idx="8">
                  <c:v>1040</c:v>
                </c:pt>
                <c:pt idx="9">
                  <c:v>1040</c:v>
                </c:pt>
                <c:pt idx="10">
                  <c:v>1071.2</c:v>
                </c:pt>
                <c:pt idx="11">
                  <c:v>1071.2</c:v>
                </c:pt>
              </c:numCache>
            </c:numRef>
          </c:val>
        </c:ser>
        <c:ser>
          <c:idx val="1"/>
          <c:order val="1"/>
          <c:tx>
            <c:strRef>
              <c:f>'aires effets report'!$A$4</c:f>
              <c:strCache>
                <c:ptCount val="1"/>
                <c:pt idx="0">
                  <c:v>Salaire nominal N sans augmentation</c:v>
                </c:pt>
              </c:strCache>
            </c:strRef>
          </c:tx>
          <c:cat>
            <c:strRef>
              <c:f>'aires effets report'!$B$2:$M$2</c:f>
              <c:strCache>
                <c:ptCount val="12"/>
                <c:pt idx="0">
                  <c:v>janvier 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'aires effets report'!$B$4:$M$4</c:f>
              <c:numCache>
                <c:formatCode>General</c:formatCode>
                <c:ptCount val="12"/>
                <c:pt idx="0">
                  <c:v>1000</c:v>
                </c:pt>
                <c:pt idx="1">
                  <c:v>1000</c:v>
                </c:pt>
                <c:pt idx="2">
                  <c:v>1000</c:v>
                </c:pt>
                <c:pt idx="3">
                  <c:v>1000</c:v>
                </c:pt>
                <c:pt idx="4">
                  <c:v>1000</c:v>
                </c:pt>
                <c:pt idx="5">
                  <c:v>1000</c:v>
                </c:pt>
                <c:pt idx="6">
                  <c:v>1000</c:v>
                </c:pt>
                <c:pt idx="7">
                  <c:v>1000</c:v>
                </c:pt>
                <c:pt idx="8">
                  <c:v>1000</c:v>
                </c:pt>
                <c:pt idx="9">
                  <c:v>1000</c:v>
                </c:pt>
                <c:pt idx="10">
                  <c:v>1000</c:v>
                </c:pt>
                <c:pt idx="11">
                  <c:v>1000</c:v>
                </c:pt>
              </c:numCache>
            </c:numRef>
          </c:val>
        </c:ser>
        <c:ser>
          <c:idx val="2"/>
          <c:order val="2"/>
          <c:tx>
            <c:strRef>
              <c:f>'aires effets report'!$A$5</c:f>
              <c:strCache>
                <c:ptCount val="1"/>
                <c:pt idx="0">
                  <c:v>Salaire nominal N+1</c:v>
                </c:pt>
              </c:strCache>
            </c:strRef>
          </c:tx>
          <c:spPr>
            <a:solidFill>
              <a:srgbClr val="FFC000"/>
            </a:solidFill>
          </c:spPr>
          <c:cat>
            <c:strRef>
              <c:f>'aires effets report'!$B$2:$M$2</c:f>
              <c:strCache>
                <c:ptCount val="12"/>
                <c:pt idx="0">
                  <c:v>janvier </c:v>
                </c:pt>
                <c:pt idx="1">
                  <c:v>Février</c:v>
                </c:pt>
                <c:pt idx="2">
                  <c:v>Mars</c:v>
                </c:pt>
                <c:pt idx="3">
                  <c:v>Avril</c:v>
                </c:pt>
                <c:pt idx="4">
                  <c:v>Mai</c:v>
                </c:pt>
                <c:pt idx="5">
                  <c:v>Juin</c:v>
                </c:pt>
                <c:pt idx="6">
                  <c:v>Juillet</c:v>
                </c:pt>
                <c:pt idx="7">
                  <c:v>Août</c:v>
                </c:pt>
                <c:pt idx="8">
                  <c:v>Septembre</c:v>
                </c:pt>
                <c:pt idx="9">
                  <c:v>Octobre</c:v>
                </c:pt>
                <c:pt idx="10">
                  <c:v>Novembre</c:v>
                </c:pt>
                <c:pt idx="11">
                  <c:v>Décembre</c:v>
                </c:pt>
              </c:strCache>
            </c:strRef>
          </c:cat>
          <c:val>
            <c:numRef>
              <c:f>'aires effets report'!$B$5:$M$5</c:f>
              <c:numCache>
                <c:formatCode>General</c:formatCode>
                <c:ptCount val="12"/>
                <c:pt idx="0">
                  <c:v>1071.2</c:v>
                </c:pt>
                <c:pt idx="1">
                  <c:v>1071.2</c:v>
                </c:pt>
                <c:pt idx="2">
                  <c:v>1071.2</c:v>
                </c:pt>
                <c:pt idx="3">
                  <c:v>1071.2</c:v>
                </c:pt>
                <c:pt idx="4">
                  <c:v>1071.2</c:v>
                </c:pt>
                <c:pt idx="5">
                  <c:v>1071.2</c:v>
                </c:pt>
                <c:pt idx="6">
                  <c:v>1071.2</c:v>
                </c:pt>
                <c:pt idx="7">
                  <c:v>1071.2</c:v>
                </c:pt>
                <c:pt idx="8">
                  <c:v>1071.2</c:v>
                </c:pt>
                <c:pt idx="9">
                  <c:v>1071.2</c:v>
                </c:pt>
                <c:pt idx="10">
                  <c:v>1071.2</c:v>
                </c:pt>
                <c:pt idx="11">
                  <c:v>1071.2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0362024"/>
        <c:axId val="440363200"/>
        <c:axId val="440941040"/>
      </c:area3DChart>
      <c:catAx>
        <c:axId val="4403620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40363200"/>
        <c:crosses val="autoZero"/>
        <c:auto val="1"/>
        <c:lblAlgn val="ctr"/>
        <c:lblOffset val="100"/>
        <c:noMultiLvlLbl val="0"/>
      </c:catAx>
      <c:valAx>
        <c:axId val="44036320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40362024"/>
        <c:crosses val="autoZero"/>
        <c:crossBetween val="midCat"/>
      </c:valAx>
      <c:serAx>
        <c:axId val="440941040"/>
        <c:scaling>
          <c:orientation val="minMax"/>
        </c:scaling>
        <c:delete val="0"/>
        <c:axPos val="b"/>
        <c:majorTickMark val="out"/>
        <c:minorTickMark val="none"/>
        <c:tickLblPos val="nextTo"/>
        <c:crossAx val="440363200"/>
        <c:crosses val="autoZero"/>
      </c:serAx>
    </c:plotArea>
    <c:legend>
      <c:legendPos val="r"/>
      <c:layout>
        <c:manualLayout>
          <c:xMode val="edge"/>
          <c:yMode val="edge"/>
          <c:x val="8.204308836395445E-2"/>
          <c:y val="0.78125583260425813"/>
          <c:w val="0.79017913385826777"/>
          <c:h val="0.21526611256926237"/>
        </c:manualLayout>
      </c:layout>
      <c:overlay val="0"/>
    </c:legend>
    <c:plotVisOnly val="1"/>
    <c:dispBlanksAs val="zero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Pyramide des âges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'pyramide ages'!$D$1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cat>
            <c:multiLvlStrRef>
              <c:f>'pyramide ages'!$B$2:$C$7</c:f>
              <c:multiLvlStrCache>
                <c:ptCount val="6"/>
                <c:lvl>
                  <c:pt idx="0">
                    <c:v>20-30</c:v>
                  </c:pt>
                  <c:pt idx="1">
                    <c:v>31-40</c:v>
                  </c:pt>
                  <c:pt idx="2">
                    <c:v>41-50</c:v>
                  </c:pt>
                  <c:pt idx="3">
                    <c:v>51-55</c:v>
                  </c:pt>
                  <c:pt idx="4">
                    <c:v>56-60</c:v>
                  </c:pt>
                  <c:pt idx="5">
                    <c:v>61-65</c:v>
                  </c:pt>
                </c:lvl>
                <c:lvl>
                  <c:pt idx="0">
                    <c:v>20</c:v>
                  </c:pt>
                  <c:pt idx="1">
                    <c:v>58</c:v>
                  </c:pt>
                  <c:pt idx="2">
                    <c:v>15</c:v>
                  </c:pt>
                  <c:pt idx="3">
                    <c:v>10</c:v>
                  </c:pt>
                  <c:pt idx="4">
                    <c:v>5</c:v>
                  </c:pt>
                  <c:pt idx="5">
                    <c:v>2</c:v>
                  </c:pt>
                </c:lvl>
              </c:multiLvlStrCache>
            </c:multiLvlStrRef>
          </c:cat>
          <c:val>
            <c:numRef>
              <c:f>'pyramide ages'!$D$2:$D$7</c:f>
              <c:numCache>
                <c:formatCode>General</c:formatCode>
                <c:ptCount val="6"/>
                <c:pt idx="0">
                  <c:v>6</c:v>
                </c:pt>
                <c:pt idx="1">
                  <c:v>40</c:v>
                </c:pt>
                <c:pt idx="2">
                  <c:v>20</c:v>
                </c:pt>
                <c:pt idx="3">
                  <c:v>5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37905288"/>
        <c:axId val="437906464"/>
      </c:barChart>
      <c:catAx>
        <c:axId val="437905288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37906464"/>
        <c:crosses val="autoZero"/>
        <c:auto val="1"/>
        <c:lblAlgn val="ctr"/>
        <c:lblOffset val="100"/>
        <c:noMultiLvlLbl val="0"/>
      </c:catAx>
      <c:valAx>
        <c:axId val="437906464"/>
        <c:scaling>
          <c:orientation val="minMax"/>
        </c:scaling>
        <c:delete val="0"/>
        <c:axPos val="b"/>
        <c:majorGridlines/>
        <c:numFmt formatCode="General" sourceLinked="1"/>
        <c:majorTickMark val="out"/>
        <c:minorTickMark val="none"/>
        <c:tickLblPos val="nextTo"/>
        <c:crossAx val="437905288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20"/>
      <c:rAngAx val="0"/>
    </c:view3D>
    <c:floor>
      <c:thickness val="0"/>
    </c:floor>
    <c:sideWall>
      <c:thickness val="0"/>
    </c:sideWall>
    <c:backWall>
      <c:thickness val="0"/>
    </c:backWall>
    <c:plotArea>
      <c:layout/>
      <c:bar3DChart>
        <c:barDir val="bar"/>
        <c:grouping val="clustered"/>
        <c:varyColors val="0"/>
        <c:ser>
          <c:idx val="0"/>
          <c:order val="0"/>
          <c:tx>
            <c:strRef>
              <c:f>'pyramide ages'!$D$1</c:f>
              <c:strCache>
                <c:ptCount val="1"/>
                <c:pt idx="0">
                  <c:v>F</c:v>
                </c:pt>
              </c:strCache>
            </c:strRef>
          </c:tx>
          <c:invertIfNegative val="0"/>
          <c:cat>
            <c:strRef>
              <c:f>'pyramide ages'!$C$2:$C$7</c:f>
              <c:strCache>
                <c:ptCount val="6"/>
                <c:pt idx="0">
                  <c:v>20-30</c:v>
                </c:pt>
                <c:pt idx="1">
                  <c:v>31-40</c:v>
                </c:pt>
                <c:pt idx="2">
                  <c:v>41-50</c:v>
                </c:pt>
                <c:pt idx="3">
                  <c:v>51-55</c:v>
                </c:pt>
                <c:pt idx="4">
                  <c:v>56-60</c:v>
                </c:pt>
                <c:pt idx="5">
                  <c:v>61-65</c:v>
                </c:pt>
              </c:strCache>
            </c:strRef>
          </c:cat>
          <c:val>
            <c:numRef>
              <c:f>'pyramide ages'!$D$2:$D$7</c:f>
              <c:numCache>
                <c:formatCode>General</c:formatCode>
                <c:ptCount val="6"/>
                <c:pt idx="0">
                  <c:v>6</c:v>
                </c:pt>
                <c:pt idx="1">
                  <c:v>40</c:v>
                </c:pt>
                <c:pt idx="2">
                  <c:v>20</c:v>
                </c:pt>
                <c:pt idx="3">
                  <c:v>5</c:v>
                </c:pt>
                <c:pt idx="4">
                  <c:v>3</c:v>
                </c:pt>
                <c:pt idx="5">
                  <c:v>1</c:v>
                </c:pt>
              </c:numCache>
            </c:numRef>
          </c:val>
        </c:ser>
        <c:ser>
          <c:idx val="1"/>
          <c:order val="1"/>
          <c:tx>
            <c:strRef>
              <c:f>'pyramide ages'!$E$1</c:f>
              <c:strCache>
                <c:ptCount val="1"/>
                <c:pt idx="0">
                  <c:v>H</c:v>
                </c:pt>
              </c:strCache>
            </c:strRef>
          </c:tx>
          <c:invertIfNegative val="0"/>
          <c:cat>
            <c:strRef>
              <c:f>'pyramide ages'!$C$2:$C$7</c:f>
              <c:strCache>
                <c:ptCount val="6"/>
                <c:pt idx="0">
                  <c:v>20-30</c:v>
                </c:pt>
                <c:pt idx="1">
                  <c:v>31-40</c:v>
                </c:pt>
                <c:pt idx="2">
                  <c:v>41-50</c:v>
                </c:pt>
                <c:pt idx="3">
                  <c:v>51-55</c:v>
                </c:pt>
                <c:pt idx="4">
                  <c:v>56-60</c:v>
                </c:pt>
                <c:pt idx="5">
                  <c:v>61-65</c:v>
                </c:pt>
              </c:strCache>
            </c:strRef>
          </c:cat>
          <c:val>
            <c:numRef>
              <c:f>'pyramide ages'!$E$2:$E$7</c:f>
              <c:numCache>
                <c:formatCode>General</c:formatCode>
                <c:ptCount val="6"/>
                <c:pt idx="0">
                  <c:v>-20</c:v>
                </c:pt>
                <c:pt idx="1">
                  <c:v>-58</c:v>
                </c:pt>
                <c:pt idx="2">
                  <c:v>-15</c:v>
                </c:pt>
                <c:pt idx="3">
                  <c:v>-10</c:v>
                </c:pt>
                <c:pt idx="4">
                  <c:v>-5</c:v>
                </c:pt>
                <c:pt idx="5">
                  <c:v>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0363984"/>
        <c:axId val="440364376"/>
        <c:axId val="0"/>
      </c:bar3DChart>
      <c:catAx>
        <c:axId val="440363984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crossAx val="440364376"/>
        <c:crosses val="autoZero"/>
        <c:auto val="1"/>
        <c:lblAlgn val="ctr"/>
        <c:lblOffset val="100"/>
        <c:noMultiLvlLbl val="0"/>
      </c:catAx>
      <c:valAx>
        <c:axId val="440364376"/>
        <c:scaling>
          <c:orientation val="minMax"/>
        </c:scaling>
        <c:delete val="0"/>
        <c:axPos val="b"/>
        <c:majorGridlines/>
        <c:numFmt formatCode="General" sourceLinked="1"/>
        <c:majorTickMark val="none"/>
        <c:minorTickMark val="none"/>
        <c:tickLblPos val="nextTo"/>
        <c:crossAx val="440363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Pyramide des âges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'pyramide ages'!$N$1</c:f>
              <c:strCache>
                <c:ptCount val="1"/>
                <c:pt idx="0">
                  <c:v>H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>
                  <a:lumMod val="50000"/>
                </a:schemeClr>
              </a:solidFill>
            </a:ln>
            <a:effectLst/>
          </c:spPr>
          <c:invertIfNegative val="0"/>
          <c:cat>
            <c:strRef>
              <c:f>'pyramide ages'!$M$2:$M$7</c:f>
              <c:strCache>
                <c:ptCount val="6"/>
                <c:pt idx="0">
                  <c:v>20-30</c:v>
                </c:pt>
                <c:pt idx="1">
                  <c:v>31-40</c:v>
                </c:pt>
                <c:pt idx="2">
                  <c:v>41-50</c:v>
                </c:pt>
                <c:pt idx="3">
                  <c:v>51-55</c:v>
                </c:pt>
                <c:pt idx="4">
                  <c:v>56-60</c:v>
                </c:pt>
                <c:pt idx="5">
                  <c:v>61-65</c:v>
                </c:pt>
              </c:strCache>
            </c:strRef>
          </c:cat>
          <c:val>
            <c:numRef>
              <c:f>'pyramide ages'!$N$2:$N$7</c:f>
              <c:numCache>
                <c:formatCode>General</c:formatCode>
                <c:ptCount val="6"/>
                <c:pt idx="0">
                  <c:v>20</c:v>
                </c:pt>
                <c:pt idx="1">
                  <c:v>28</c:v>
                </c:pt>
                <c:pt idx="2">
                  <c:v>15</c:v>
                </c:pt>
                <c:pt idx="3">
                  <c:v>10</c:v>
                </c:pt>
                <c:pt idx="4">
                  <c:v>5</c:v>
                </c:pt>
                <c:pt idx="5">
                  <c:v>2</c:v>
                </c:pt>
              </c:numCache>
            </c:numRef>
          </c:val>
        </c:ser>
        <c:ser>
          <c:idx val="2"/>
          <c:order val="2"/>
          <c:tx>
            <c:strRef>
              <c:f>'pyramide ages'!$P$1</c:f>
              <c:strCache>
                <c:ptCount val="1"/>
                <c:pt idx="0">
                  <c:v>F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solidFill>
                <a:schemeClr val="tx1"/>
              </a:solidFill>
            </a:ln>
            <a:effectLst/>
          </c:spPr>
          <c:invertIfNegative val="0"/>
          <c:cat>
            <c:strRef>
              <c:f>'pyramide ages'!$M$2:$M$7</c:f>
              <c:strCache>
                <c:ptCount val="6"/>
                <c:pt idx="0">
                  <c:v>20-30</c:v>
                </c:pt>
                <c:pt idx="1">
                  <c:v>31-40</c:v>
                </c:pt>
                <c:pt idx="2">
                  <c:v>41-50</c:v>
                </c:pt>
                <c:pt idx="3">
                  <c:v>51-55</c:v>
                </c:pt>
                <c:pt idx="4">
                  <c:v>56-60</c:v>
                </c:pt>
                <c:pt idx="5">
                  <c:v>61-65</c:v>
                </c:pt>
              </c:strCache>
            </c:strRef>
          </c:cat>
          <c:val>
            <c:numRef>
              <c:f>'pyramide ages'!$P$2:$P$7</c:f>
              <c:numCache>
                <c:formatCode>General</c:formatCode>
                <c:ptCount val="6"/>
                <c:pt idx="0">
                  <c:v>-14</c:v>
                </c:pt>
                <c:pt idx="1">
                  <c:v>-8</c:v>
                </c:pt>
                <c:pt idx="2">
                  <c:v>-5</c:v>
                </c:pt>
                <c:pt idx="3">
                  <c:v>-5</c:v>
                </c:pt>
                <c:pt idx="4">
                  <c:v>-2</c:v>
                </c:pt>
                <c:pt idx="5">
                  <c:v>-1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0"/>
        <c:overlap val="100"/>
        <c:axId val="440363592"/>
        <c:axId val="440361240"/>
        <c:extLst>
          <c:ext xmlns:c15="http://schemas.microsoft.com/office/drawing/2012/chart" uri="{02D57815-91ED-43cb-92C2-25804820EDAC}">
            <c15:filteredBarSeries>
              <c15:ser>
                <c:idx val="1"/>
                <c:order val="1"/>
                <c:tx>
                  <c:strRef>
                    <c:extLst>
                      <c:ext uri="{02D57815-91ED-43cb-92C2-25804820EDAC}">
                        <c15:formulaRef>
                          <c15:sqref>'pyramide ages'!$O$1</c15:sqref>
                        </c15:formulaRef>
                      </c:ext>
                    </c:extLst>
                    <c:strCache>
                      <c:ptCount val="1"/>
                      <c:pt idx="0">
                        <c:v>F</c:v>
                      </c:pt>
                    </c:strCache>
                  </c:strRef>
                </c:tx>
                <c:spPr>
                  <a:solidFill>
                    <a:schemeClr val="accent2"/>
                  </a:solidFill>
                  <a:ln>
                    <a:noFill/>
                  </a:ln>
                  <a:effectLst/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'pyramide ages'!$M$2:$M$7</c15:sqref>
                        </c15:formulaRef>
                      </c:ext>
                    </c:extLst>
                    <c:strCache>
                      <c:ptCount val="6"/>
                      <c:pt idx="0">
                        <c:v>20-30</c:v>
                      </c:pt>
                      <c:pt idx="1">
                        <c:v>31-40</c:v>
                      </c:pt>
                      <c:pt idx="2">
                        <c:v>41-50</c:v>
                      </c:pt>
                      <c:pt idx="3">
                        <c:v>51-55</c:v>
                      </c:pt>
                      <c:pt idx="4">
                        <c:v>56-60</c:v>
                      </c:pt>
                      <c:pt idx="5">
                        <c:v>61-65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'pyramide ages'!$O$2:$O$7</c15:sqref>
                        </c15:formulaRef>
                      </c:ext>
                    </c:extLst>
                    <c:numCache>
                      <c:formatCode>General</c:formatCode>
                      <c:ptCount val="6"/>
                      <c:pt idx="0">
                        <c:v>6</c:v>
                      </c:pt>
                      <c:pt idx="1">
                        <c:v>20</c:v>
                      </c:pt>
                      <c:pt idx="2">
                        <c:v>10</c:v>
                      </c:pt>
                      <c:pt idx="3">
                        <c:v>5</c:v>
                      </c:pt>
                      <c:pt idx="4">
                        <c:v>3</c:v>
                      </c:pt>
                      <c:pt idx="5">
                        <c:v>1</c:v>
                      </c:pt>
                    </c:numCache>
                  </c:numRef>
                </c:val>
              </c15:ser>
            </c15:filteredBarSeries>
          </c:ext>
        </c:extLst>
      </c:barChart>
      <c:catAx>
        <c:axId val="44036359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361240"/>
        <c:crosses val="autoZero"/>
        <c:auto val="1"/>
        <c:lblAlgn val="ctr"/>
        <c:lblOffset val="100"/>
        <c:noMultiLvlLbl val="0"/>
      </c:catAx>
      <c:valAx>
        <c:axId val="44036124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;General" sourceLinked="0"/>
        <c:majorTickMark val="none"/>
        <c:minorTickMark val="none"/>
        <c:tickLblPos val="low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4036359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4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466725</xdr:colOff>
      <xdr:row>13</xdr:row>
      <xdr:rowOff>128587</xdr:rowOff>
    </xdr:from>
    <xdr:to>
      <xdr:col>16</xdr:col>
      <xdr:colOff>466725</xdr:colOff>
      <xdr:row>28</xdr:row>
      <xdr:rowOff>14287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247650</xdr:colOff>
      <xdr:row>7</xdr:row>
      <xdr:rowOff>104774</xdr:rowOff>
    </xdr:from>
    <xdr:to>
      <xdr:col>15</xdr:col>
      <xdr:colOff>171450</xdr:colOff>
      <xdr:row>23</xdr:row>
      <xdr:rowOff>57149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628650</xdr:colOff>
      <xdr:row>10</xdr:row>
      <xdr:rowOff>38100</xdr:rowOff>
    </xdr:from>
    <xdr:to>
      <xdr:col>11</xdr:col>
      <xdr:colOff>628650</xdr:colOff>
      <xdr:row>24</xdr:row>
      <xdr:rowOff>114300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95251</xdr:colOff>
      <xdr:row>9</xdr:row>
      <xdr:rowOff>104775</xdr:rowOff>
    </xdr:from>
    <xdr:to>
      <xdr:col>5</xdr:col>
      <xdr:colOff>542925</xdr:colOff>
      <xdr:row>24</xdr:row>
      <xdr:rowOff>104775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1143000</xdr:colOff>
      <xdr:row>7</xdr:row>
      <xdr:rowOff>52386</xdr:rowOff>
    </xdr:from>
    <xdr:to>
      <xdr:col>18</xdr:col>
      <xdr:colOff>409575</xdr:colOff>
      <xdr:row>23</xdr:row>
      <xdr:rowOff>114299</xdr:rowOff>
    </xdr:to>
    <xdr:graphicFrame macro="">
      <xdr:nvGraphicFramePr>
        <xdr:cNvPr id="4" name="Graphique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 editAs="oneCell">
    <xdr:from>
      <xdr:col>16</xdr:col>
      <xdr:colOff>20110</xdr:colOff>
      <xdr:row>8</xdr:row>
      <xdr:rowOff>171450</xdr:rowOff>
    </xdr:from>
    <xdr:to>
      <xdr:col>17</xdr:col>
      <xdr:colOff>582084</xdr:colOff>
      <xdr:row>14</xdr:row>
      <xdr:rowOff>165551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81027" y="1695450"/>
          <a:ext cx="1323974" cy="11371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30"/>
  <sheetViews>
    <sheetView topLeftCell="E6" workbookViewId="0">
      <selection activeCell="L7" sqref="L7"/>
    </sheetView>
  </sheetViews>
  <sheetFormatPr baseColWidth="10" defaultRowHeight="15" x14ac:dyDescent="0.25"/>
  <cols>
    <col min="1" max="1" width="16" customWidth="1"/>
    <col min="2" max="2" width="15.5703125" customWidth="1"/>
    <col min="3" max="3" width="18.140625" customWidth="1"/>
    <col min="4" max="4" width="14.5703125" customWidth="1"/>
    <col min="5" max="5" width="4.7109375" customWidth="1"/>
    <col min="8" max="8" width="15.28515625" customWidth="1"/>
    <col min="9" max="9" width="17.5703125" customWidth="1"/>
    <col min="10" max="10" width="17.42578125" customWidth="1"/>
  </cols>
  <sheetData>
    <row r="2" spans="1:12" x14ac:dyDescent="0.25">
      <c r="C2" t="s">
        <v>37</v>
      </c>
      <c r="D2">
        <v>2000</v>
      </c>
      <c r="J2">
        <f>D2*12</f>
        <v>24000</v>
      </c>
    </row>
    <row r="4" spans="1:12" x14ac:dyDescent="0.25">
      <c r="B4" t="s">
        <v>38</v>
      </c>
      <c r="D4" t="s">
        <v>3</v>
      </c>
      <c r="F4" s="8" t="s">
        <v>5</v>
      </c>
      <c r="G4" s="8"/>
      <c r="H4" s="8" t="s">
        <v>39</v>
      </c>
      <c r="J4" t="s">
        <v>40</v>
      </c>
    </row>
    <row r="5" spans="1:12" x14ac:dyDescent="0.25">
      <c r="B5" s="1">
        <v>0</v>
      </c>
      <c r="D5" s="1">
        <v>0.04</v>
      </c>
      <c r="F5" s="13">
        <v>0.02</v>
      </c>
      <c r="G5" s="8"/>
      <c r="H5" s="13">
        <v>0.03</v>
      </c>
    </row>
    <row r="6" spans="1:12" x14ac:dyDescent="0.25">
      <c r="A6" t="s">
        <v>41</v>
      </c>
      <c r="B6">
        <v>4</v>
      </c>
      <c r="D6">
        <v>2</v>
      </c>
      <c r="F6" s="8">
        <v>4</v>
      </c>
      <c r="G6" s="8"/>
      <c r="H6" s="8">
        <v>2</v>
      </c>
      <c r="J6">
        <f>SUM(B6:I6)</f>
        <v>12</v>
      </c>
      <c r="L6" s="18" t="s">
        <v>56</v>
      </c>
    </row>
    <row r="7" spans="1:12" x14ac:dyDescent="0.25">
      <c r="A7" t="s">
        <v>42</v>
      </c>
      <c r="B7">
        <f>D2</f>
        <v>2000</v>
      </c>
      <c r="D7">
        <f>B7*(1+D5)</f>
        <v>2080</v>
      </c>
      <c r="F7" s="8">
        <f>D7*(1+F5)</f>
        <v>2121.6</v>
      </c>
      <c r="G7" s="8"/>
      <c r="H7" s="8">
        <f>F7*(1+H5)</f>
        <v>2185.248</v>
      </c>
      <c r="J7" s="8">
        <f>D2*(1+D5)*(1+F5)*(1+H5)</f>
        <v>2185.248</v>
      </c>
      <c r="K7" s="15">
        <f>(J7/D2)-1</f>
        <v>9.262400000000004E-2</v>
      </c>
      <c r="L7" s="16" t="s">
        <v>43</v>
      </c>
    </row>
    <row r="8" spans="1:12" x14ac:dyDescent="0.25">
      <c r="F8" s="8"/>
      <c r="G8" s="8"/>
      <c r="H8" s="8"/>
      <c r="K8" s="17"/>
      <c r="L8" s="17"/>
    </row>
    <row r="9" spans="1:12" x14ac:dyDescent="0.25">
      <c r="A9" t="s">
        <v>44</v>
      </c>
      <c r="B9">
        <f>B7*B6</f>
        <v>8000</v>
      </c>
      <c r="D9">
        <f>D7*D6</f>
        <v>4160</v>
      </c>
      <c r="F9" s="8">
        <f>F7*F6</f>
        <v>8486.4</v>
      </c>
      <c r="G9" s="8"/>
      <c r="H9" s="8">
        <f>H7*H6</f>
        <v>4370.4960000000001</v>
      </c>
      <c r="J9" s="8">
        <f>SUM(B9:H9)</f>
        <v>25016.896000000001</v>
      </c>
      <c r="K9" s="15">
        <f>(J9/J2)-1</f>
        <v>4.2370666666666779E-2</v>
      </c>
      <c r="L9" s="17" t="s">
        <v>45</v>
      </c>
    </row>
    <row r="10" spans="1:12" x14ac:dyDescent="0.25">
      <c r="K10" s="17"/>
      <c r="L10" s="17"/>
    </row>
    <row r="11" spans="1:12" x14ac:dyDescent="0.25">
      <c r="A11" t="s">
        <v>46</v>
      </c>
      <c r="J11" s="8">
        <f>H7*12</f>
        <v>26222.976000000002</v>
      </c>
      <c r="K11" s="15">
        <f>(J11/J9)-1</f>
        <v>4.8210617336379435E-2</v>
      </c>
      <c r="L11" s="16" t="s">
        <v>47</v>
      </c>
    </row>
    <row r="13" spans="1:12" x14ac:dyDescent="0.25">
      <c r="A13" s="9" t="s">
        <v>48</v>
      </c>
      <c r="G13" t="s">
        <v>49</v>
      </c>
    </row>
    <row r="15" spans="1:12" x14ac:dyDescent="0.25">
      <c r="A15" s="10" t="s">
        <v>50</v>
      </c>
      <c r="B15" s="10" t="s">
        <v>51</v>
      </c>
      <c r="C15" s="10" t="s">
        <v>52</v>
      </c>
      <c r="D15" s="10" t="s">
        <v>53</v>
      </c>
      <c r="G15" s="7" t="s">
        <v>50</v>
      </c>
      <c r="H15" s="7" t="s">
        <v>51</v>
      </c>
      <c r="I15" s="7" t="s">
        <v>52</v>
      </c>
      <c r="J15" s="7" t="s">
        <v>53</v>
      </c>
    </row>
    <row r="16" spans="1:12" x14ac:dyDescent="0.25">
      <c r="A16" s="10" t="s">
        <v>54</v>
      </c>
      <c r="B16" s="10">
        <f>B7</f>
        <v>2000</v>
      </c>
      <c r="C16" s="11">
        <v>2000</v>
      </c>
      <c r="D16" s="11">
        <f>C27</f>
        <v>2185.248</v>
      </c>
      <c r="G16" s="7" t="s">
        <v>54</v>
      </c>
      <c r="H16" s="7">
        <v>100</v>
      </c>
      <c r="I16" s="14">
        <v>100</v>
      </c>
      <c r="J16" s="14">
        <f>I27</f>
        <v>109.2624</v>
      </c>
    </row>
    <row r="17" spans="1:11" x14ac:dyDescent="0.25">
      <c r="A17" s="10" t="s">
        <v>0</v>
      </c>
      <c r="B17" s="10">
        <f>B16</f>
        <v>2000</v>
      </c>
      <c r="C17" s="11">
        <v>2000</v>
      </c>
      <c r="D17" s="11">
        <f>D16</f>
        <v>2185.248</v>
      </c>
      <c r="G17" s="7" t="s">
        <v>0</v>
      </c>
      <c r="H17" s="7">
        <f>H16</f>
        <v>100</v>
      </c>
      <c r="I17" s="14">
        <v>100</v>
      </c>
      <c r="J17" s="14">
        <f>J16</f>
        <v>109.2624</v>
      </c>
    </row>
    <row r="18" spans="1:11" x14ac:dyDescent="0.25">
      <c r="A18" s="10" t="s">
        <v>1</v>
      </c>
      <c r="B18" s="10">
        <f t="shared" ref="B18:C27" si="0">B17</f>
        <v>2000</v>
      </c>
      <c r="C18" s="11">
        <v>2000</v>
      </c>
      <c r="D18" s="11">
        <f t="shared" ref="D18:D27" si="1">D17</f>
        <v>2185.248</v>
      </c>
      <c r="G18" s="7" t="s">
        <v>1</v>
      </c>
      <c r="H18" s="7">
        <f t="shared" ref="H18:I27" si="2">H17</f>
        <v>100</v>
      </c>
      <c r="I18" s="14">
        <v>100</v>
      </c>
      <c r="J18" s="14">
        <f t="shared" ref="J18:J27" si="3">J17</f>
        <v>109.2624</v>
      </c>
    </row>
    <row r="19" spans="1:11" x14ac:dyDescent="0.25">
      <c r="A19" s="10" t="s">
        <v>2</v>
      </c>
      <c r="B19" s="10">
        <f t="shared" si="0"/>
        <v>2000</v>
      </c>
      <c r="C19" s="11">
        <v>2000</v>
      </c>
      <c r="D19" s="11">
        <f t="shared" si="1"/>
        <v>2185.248</v>
      </c>
      <c r="G19" s="7" t="s">
        <v>2</v>
      </c>
      <c r="H19" s="7">
        <f t="shared" si="2"/>
        <v>100</v>
      </c>
      <c r="I19" s="14">
        <v>100</v>
      </c>
      <c r="J19" s="14">
        <f t="shared" si="3"/>
        <v>109.2624</v>
      </c>
    </row>
    <row r="20" spans="1:11" x14ac:dyDescent="0.25">
      <c r="A20" s="10" t="s">
        <v>3</v>
      </c>
      <c r="B20" s="10">
        <f t="shared" si="0"/>
        <v>2000</v>
      </c>
      <c r="C20" s="11">
        <f>D7</f>
        <v>2080</v>
      </c>
      <c r="D20" s="11">
        <f t="shared" si="1"/>
        <v>2185.248</v>
      </c>
      <c r="G20" s="7" t="s">
        <v>3</v>
      </c>
      <c r="H20" s="7">
        <f t="shared" si="2"/>
        <v>100</v>
      </c>
      <c r="I20" s="14">
        <f>100*(1+D5)</f>
        <v>104</v>
      </c>
      <c r="J20" s="14">
        <f t="shared" si="3"/>
        <v>109.2624</v>
      </c>
    </row>
    <row r="21" spans="1:11" x14ac:dyDescent="0.25">
      <c r="A21" s="10" t="s">
        <v>4</v>
      </c>
      <c r="B21" s="10">
        <f t="shared" si="0"/>
        <v>2000</v>
      </c>
      <c r="C21" s="11">
        <f>C20</f>
        <v>2080</v>
      </c>
      <c r="D21" s="11">
        <f t="shared" si="1"/>
        <v>2185.248</v>
      </c>
      <c r="G21" s="7" t="s">
        <v>4</v>
      </c>
      <c r="H21" s="7">
        <f t="shared" si="2"/>
        <v>100</v>
      </c>
      <c r="I21" s="14">
        <f>I20</f>
        <v>104</v>
      </c>
      <c r="J21" s="14">
        <f t="shared" si="3"/>
        <v>109.2624</v>
      </c>
    </row>
    <row r="22" spans="1:11" x14ac:dyDescent="0.25">
      <c r="A22" s="10" t="s">
        <v>5</v>
      </c>
      <c r="B22" s="10">
        <f t="shared" si="0"/>
        <v>2000</v>
      </c>
      <c r="C22" s="11">
        <f>F7</f>
        <v>2121.6</v>
      </c>
      <c r="D22" s="11">
        <f t="shared" si="1"/>
        <v>2185.248</v>
      </c>
      <c r="G22" s="7" t="s">
        <v>5</v>
      </c>
      <c r="H22" s="7">
        <f t="shared" si="2"/>
        <v>100</v>
      </c>
      <c r="I22" s="14">
        <f>I21*(1+F5)</f>
        <v>106.08</v>
      </c>
      <c r="J22" s="14">
        <f t="shared" si="3"/>
        <v>109.2624</v>
      </c>
    </row>
    <row r="23" spans="1:11" x14ac:dyDescent="0.25">
      <c r="A23" s="10" t="s">
        <v>6</v>
      </c>
      <c r="B23" s="10">
        <f t="shared" si="0"/>
        <v>2000</v>
      </c>
      <c r="C23" s="11">
        <f>C22</f>
        <v>2121.6</v>
      </c>
      <c r="D23" s="11">
        <f t="shared" si="1"/>
        <v>2185.248</v>
      </c>
      <c r="G23" s="7" t="s">
        <v>6</v>
      </c>
      <c r="H23" s="7">
        <f t="shared" si="2"/>
        <v>100</v>
      </c>
      <c r="I23" s="14">
        <f>I22</f>
        <v>106.08</v>
      </c>
      <c r="J23" s="14">
        <f t="shared" si="3"/>
        <v>109.2624</v>
      </c>
    </row>
    <row r="24" spans="1:11" x14ac:dyDescent="0.25">
      <c r="A24" s="10" t="s">
        <v>7</v>
      </c>
      <c r="B24" s="10">
        <f t="shared" si="0"/>
        <v>2000</v>
      </c>
      <c r="C24" s="11">
        <f t="shared" si="0"/>
        <v>2121.6</v>
      </c>
      <c r="D24" s="11">
        <f t="shared" si="1"/>
        <v>2185.248</v>
      </c>
      <c r="G24" s="7" t="s">
        <v>7</v>
      </c>
      <c r="H24" s="7">
        <f t="shared" si="2"/>
        <v>100</v>
      </c>
      <c r="I24" s="14">
        <f t="shared" si="2"/>
        <v>106.08</v>
      </c>
      <c r="J24" s="14">
        <f t="shared" si="3"/>
        <v>109.2624</v>
      </c>
    </row>
    <row r="25" spans="1:11" x14ac:dyDescent="0.25">
      <c r="A25" s="10" t="s">
        <v>8</v>
      </c>
      <c r="B25" s="10">
        <f t="shared" si="0"/>
        <v>2000</v>
      </c>
      <c r="C25" s="11">
        <f t="shared" si="0"/>
        <v>2121.6</v>
      </c>
      <c r="D25" s="11">
        <f t="shared" si="1"/>
        <v>2185.248</v>
      </c>
      <c r="G25" s="10" t="s">
        <v>8</v>
      </c>
      <c r="H25" s="10">
        <f t="shared" si="2"/>
        <v>100</v>
      </c>
      <c r="I25" s="12">
        <f t="shared" si="2"/>
        <v>106.08</v>
      </c>
      <c r="J25" s="12">
        <f t="shared" si="3"/>
        <v>109.2624</v>
      </c>
    </row>
    <row r="26" spans="1:11" x14ac:dyDescent="0.25">
      <c r="A26" s="10" t="s">
        <v>9</v>
      </c>
      <c r="B26" s="10">
        <f t="shared" si="0"/>
        <v>2000</v>
      </c>
      <c r="C26" s="11">
        <f>H7</f>
        <v>2185.248</v>
      </c>
      <c r="D26" s="11">
        <f t="shared" si="1"/>
        <v>2185.248</v>
      </c>
      <c r="G26" s="10" t="s">
        <v>9</v>
      </c>
      <c r="H26" s="10">
        <f t="shared" si="2"/>
        <v>100</v>
      </c>
      <c r="I26" s="12">
        <f>I25*(1+H5)</f>
        <v>109.2624</v>
      </c>
      <c r="J26" s="12">
        <f t="shared" si="3"/>
        <v>109.2624</v>
      </c>
    </row>
    <row r="27" spans="1:11" x14ac:dyDescent="0.25">
      <c r="A27" s="10" t="s">
        <v>10</v>
      </c>
      <c r="B27" s="10">
        <f t="shared" si="0"/>
        <v>2000</v>
      </c>
      <c r="C27" s="11">
        <f>C26</f>
        <v>2185.248</v>
      </c>
      <c r="D27" s="11">
        <f t="shared" si="1"/>
        <v>2185.248</v>
      </c>
      <c r="G27" s="10" t="s">
        <v>10</v>
      </c>
      <c r="H27" s="10">
        <f t="shared" si="2"/>
        <v>100</v>
      </c>
      <c r="I27" s="12">
        <f>I26</f>
        <v>109.2624</v>
      </c>
      <c r="J27" s="12">
        <f t="shared" si="3"/>
        <v>109.2624</v>
      </c>
    </row>
    <row r="28" spans="1:11" x14ac:dyDescent="0.25">
      <c r="A28" t="s">
        <v>19</v>
      </c>
    </row>
    <row r="30" spans="1:11" x14ac:dyDescent="0.25">
      <c r="K30" t="s">
        <v>55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1"/>
  <sheetViews>
    <sheetView topLeftCell="D1" workbookViewId="0">
      <selection activeCell="Q22" sqref="Q22"/>
    </sheetView>
  </sheetViews>
  <sheetFormatPr baseColWidth="10" defaultRowHeight="15" x14ac:dyDescent="0.25"/>
  <cols>
    <col min="1" max="1" width="21.28515625" customWidth="1"/>
    <col min="2" max="2" width="8.42578125" customWidth="1"/>
    <col min="3" max="3" width="7.140625" customWidth="1"/>
    <col min="4" max="4" width="6.28515625" customWidth="1"/>
    <col min="5" max="5" width="7.140625" customWidth="1"/>
    <col min="6" max="6" width="6" customWidth="1"/>
    <col min="7" max="7" width="6.85546875" customWidth="1"/>
    <col min="8" max="8" width="7.85546875" customWidth="1"/>
    <col min="9" max="9" width="6.5703125" customWidth="1"/>
    <col min="11" max="11" width="9" customWidth="1"/>
    <col min="12" max="13" width="10.28515625" customWidth="1"/>
  </cols>
  <sheetData>
    <row r="1" spans="1:14" x14ac:dyDescent="0.25">
      <c r="E1" s="1">
        <v>0.04</v>
      </c>
      <c r="L1" s="1">
        <v>0.03</v>
      </c>
    </row>
    <row r="2" spans="1:14" x14ac:dyDescent="0.25">
      <c r="B2" t="s">
        <v>13</v>
      </c>
      <c r="C2" t="s">
        <v>0</v>
      </c>
      <c r="D2" t="s">
        <v>1</v>
      </c>
      <c r="E2" t="s">
        <v>2</v>
      </c>
      <c r="F2" t="s">
        <v>3</v>
      </c>
      <c r="G2" t="s">
        <v>4</v>
      </c>
      <c r="H2" t="s">
        <v>5</v>
      </c>
      <c r="I2" t="s">
        <v>6</v>
      </c>
      <c r="J2" t="s">
        <v>7</v>
      </c>
      <c r="K2" t="s">
        <v>8</v>
      </c>
      <c r="L2" t="s">
        <v>9</v>
      </c>
      <c r="M2" t="s">
        <v>10</v>
      </c>
      <c r="N2" t="s">
        <v>18</v>
      </c>
    </row>
    <row r="3" spans="1:14" x14ac:dyDescent="0.25">
      <c r="A3" t="s">
        <v>11</v>
      </c>
      <c r="B3">
        <v>1000</v>
      </c>
      <c r="C3">
        <v>1000</v>
      </c>
      <c r="D3">
        <v>1000</v>
      </c>
      <c r="E3">
        <f>B3*(1+E1)</f>
        <v>1040</v>
      </c>
      <c r="F3">
        <f>E3</f>
        <v>1040</v>
      </c>
      <c r="G3">
        <f t="shared" ref="G3:K3" si="0">F3</f>
        <v>1040</v>
      </c>
      <c r="H3">
        <f t="shared" si="0"/>
        <v>1040</v>
      </c>
      <c r="I3">
        <f t="shared" si="0"/>
        <v>1040</v>
      </c>
      <c r="J3">
        <f t="shared" si="0"/>
        <v>1040</v>
      </c>
      <c r="K3">
        <f t="shared" si="0"/>
        <v>1040</v>
      </c>
      <c r="L3">
        <f>E3*(1+L1)</f>
        <v>1071.2</v>
      </c>
      <c r="M3">
        <f>L3</f>
        <v>1071.2</v>
      </c>
      <c r="N3">
        <f>SUM(B3:M3)</f>
        <v>12422.400000000001</v>
      </c>
    </row>
    <row r="4" spans="1:14" x14ac:dyDescent="0.25">
      <c r="A4" t="s">
        <v>17</v>
      </c>
      <c r="B4">
        <v>1000</v>
      </c>
      <c r="C4">
        <v>1000</v>
      </c>
      <c r="D4">
        <v>1000</v>
      </c>
      <c r="E4">
        <v>1000</v>
      </c>
      <c r="F4">
        <v>1000</v>
      </c>
      <c r="G4">
        <v>1000</v>
      </c>
      <c r="H4">
        <v>1000</v>
      </c>
      <c r="I4">
        <v>1000</v>
      </c>
      <c r="J4">
        <v>1000</v>
      </c>
      <c r="K4">
        <v>1000</v>
      </c>
      <c r="L4">
        <v>1000</v>
      </c>
      <c r="M4">
        <v>1000</v>
      </c>
    </row>
    <row r="5" spans="1:14" x14ac:dyDescent="0.25">
      <c r="A5" t="s">
        <v>12</v>
      </c>
      <c r="B5">
        <f>M3</f>
        <v>1071.2</v>
      </c>
      <c r="C5">
        <f>B5</f>
        <v>1071.2</v>
      </c>
      <c r="D5">
        <f t="shared" ref="D5:M5" si="1">C5</f>
        <v>1071.2</v>
      </c>
      <c r="E5">
        <f t="shared" si="1"/>
        <v>1071.2</v>
      </c>
      <c r="F5">
        <f t="shared" si="1"/>
        <v>1071.2</v>
      </c>
      <c r="G5">
        <f t="shared" si="1"/>
        <v>1071.2</v>
      </c>
      <c r="H5">
        <f t="shared" si="1"/>
        <v>1071.2</v>
      </c>
      <c r="I5">
        <f t="shared" si="1"/>
        <v>1071.2</v>
      </c>
      <c r="J5">
        <f t="shared" si="1"/>
        <v>1071.2</v>
      </c>
      <c r="K5">
        <f t="shared" si="1"/>
        <v>1071.2</v>
      </c>
      <c r="L5">
        <f t="shared" si="1"/>
        <v>1071.2</v>
      </c>
      <c r="M5">
        <f t="shared" si="1"/>
        <v>1071.2</v>
      </c>
      <c r="N5">
        <f>SUM(B5:M5)</f>
        <v>12854.400000000003</v>
      </c>
    </row>
    <row r="7" spans="1:14" x14ac:dyDescent="0.25">
      <c r="D7" t="s">
        <v>20</v>
      </c>
    </row>
    <row r="8" spans="1:14" x14ac:dyDescent="0.25">
      <c r="D8" t="s">
        <v>21</v>
      </c>
    </row>
    <row r="9" spans="1:14" x14ac:dyDescent="0.25">
      <c r="A9" t="s">
        <v>14</v>
      </c>
      <c r="B9" s="2">
        <f>(M3-B3)/B3</f>
        <v>7.1200000000000041E-2</v>
      </c>
    </row>
    <row r="10" spans="1:14" x14ac:dyDescent="0.25">
      <c r="A10" t="s">
        <v>15</v>
      </c>
      <c r="B10" s="2">
        <f>((3*0%)+(7*4%)+(2*7.12%))/12</f>
        <v>3.5200000000000002E-2</v>
      </c>
      <c r="D10" t="s">
        <v>33</v>
      </c>
    </row>
    <row r="11" spans="1:14" x14ac:dyDescent="0.25">
      <c r="A11" t="s">
        <v>16</v>
      </c>
      <c r="B11" s="2">
        <f>(N5-N3)/N3</f>
        <v>3.4775888717156249E-2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7"/>
  <sheetViews>
    <sheetView tabSelected="1" zoomScale="90" zoomScaleNormal="90" workbookViewId="0">
      <selection activeCell="K8" sqref="K8"/>
    </sheetView>
  </sheetViews>
  <sheetFormatPr baseColWidth="10" defaultRowHeight="15" x14ac:dyDescent="0.25"/>
  <cols>
    <col min="3" max="3" width="16.5703125" customWidth="1"/>
    <col min="12" max="12" width="17.28515625" customWidth="1"/>
    <col min="13" max="13" width="16.5703125" customWidth="1"/>
  </cols>
  <sheetData>
    <row r="1" spans="1:17" x14ac:dyDescent="0.25">
      <c r="B1" s="3" t="s">
        <v>28</v>
      </c>
      <c r="C1" s="3" t="s">
        <v>29</v>
      </c>
      <c r="D1" s="3" t="s">
        <v>30</v>
      </c>
      <c r="E1" s="3" t="s">
        <v>28</v>
      </c>
      <c r="F1" s="5" t="s">
        <v>34</v>
      </c>
      <c r="M1" s="6" t="s">
        <v>29</v>
      </c>
      <c r="N1" s="6" t="s">
        <v>28</v>
      </c>
      <c r="O1" s="21" t="s">
        <v>30</v>
      </c>
      <c r="P1" s="19" t="s">
        <v>30</v>
      </c>
      <c r="Q1" s="17"/>
    </row>
    <row r="2" spans="1:17" x14ac:dyDescent="0.25">
      <c r="B2" s="3">
        <v>20</v>
      </c>
      <c r="C2" s="3" t="s">
        <v>22</v>
      </c>
      <c r="D2" s="3">
        <v>6</v>
      </c>
      <c r="E2" s="3">
        <f>-B2</f>
        <v>-20</v>
      </c>
      <c r="K2" s="17" t="s">
        <v>35</v>
      </c>
      <c r="L2" s="17"/>
      <c r="M2" s="6" t="s">
        <v>22</v>
      </c>
      <c r="N2" s="6">
        <v>20</v>
      </c>
      <c r="O2" s="21">
        <v>6</v>
      </c>
      <c r="P2" s="20">
        <f>O2-N2</f>
        <v>-14</v>
      </c>
      <c r="Q2" s="17">
        <f>-ABS(O2-N2)</f>
        <v>-14</v>
      </c>
    </row>
    <row r="3" spans="1:17" x14ac:dyDescent="0.25">
      <c r="B3" s="3">
        <v>58</v>
      </c>
      <c r="C3" s="3" t="s">
        <v>23</v>
      </c>
      <c r="D3" s="3">
        <v>40</v>
      </c>
      <c r="E3" s="3">
        <f t="shared" ref="E3:E7" si="0">-B3</f>
        <v>-58</v>
      </c>
      <c r="K3" s="17" t="s">
        <v>36</v>
      </c>
      <c r="L3" s="17"/>
      <c r="M3" s="6" t="s">
        <v>23</v>
      </c>
      <c r="N3" s="6">
        <v>28</v>
      </c>
      <c r="O3" s="21">
        <v>20</v>
      </c>
      <c r="P3" s="20">
        <f t="shared" ref="P3:P7" si="1">O3-N3</f>
        <v>-8</v>
      </c>
      <c r="Q3" s="17">
        <f t="shared" ref="Q3:Q7" si="2">-ABS(O3-N3)</f>
        <v>-8</v>
      </c>
    </row>
    <row r="4" spans="1:17" x14ac:dyDescent="0.25">
      <c r="B4" s="3">
        <v>15</v>
      </c>
      <c r="C4" s="3" t="s">
        <v>24</v>
      </c>
      <c r="D4" s="3">
        <v>20</v>
      </c>
      <c r="E4" s="3">
        <f t="shared" si="0"/>
        <v>-15</v>
      </c>
      <c r="M4" s="6" t="s">
        <v>24</v>
      </c>
      <c r="N4" s="6">
        <v>15</v>
      </c>
      <c r="O4" s="21">
        <v>10</v>
      </c>
      <c r="P4" s="20">
        <f t="shared" si="1"/>
        <v>-5</v>
      </c>
      <c r="Q4" s="17">
        <f t="shared" si="2"/>
        <v>-5</v>
      </c>
    </row>
    <row r="5" spans="1:17" x14ac:dyDescent="0.25">
      <c r="B5" s="3">
        <v>10</v>
      </c>
      <c r="C5" s="3" t="s">
        <v>25</v>
      </c>
      <c r="D5" s="3">
        <v>5</v>
      </c>
      <c r="E5" s="3">
        <f t="shared" si="0"/>
        <v>-10</v>
      </c>
      <c r="M5" s="6" t="s">
        <v>25</v>
      </c>
      <c r="N5" s="6">
        <v>10</v>
      </c>
      <c r="O5" s="21">
        <v>5</v>
      </c>
      <c r="P5" s="20">
        <f t="shared" si="1"/>
        <v>-5</v>
      </c>
      <c r="Q5" s="17">
        <f t="shared" si="2"/>
        <v>-5</v>
      </c>
    </row>
    <row r="6" spans="1:17" x14ac:dyDescent="0.25">
      <c r="B6" s="3">
        <v>5</v>
      </c>
      <c r="C6" s="3" t="s">
        <v>26</v>
      </c>
      <c r="D6" s="3">
        <v>3</v>
      </c>
      <c r="E6" s="3">
        <f t="shared" si="0"/>
        <v>-5</v>
      </c>
      <c r="M6" s="6" t="s">
        <v>26</v>
      </c>
      <c r="N6" s="6">
        <v>5</v>
      </c>
      <c r="O6" s="21">
        <v>3</v>
      </c>
      <c r="P6" s="20">
        <f t="shared" si="1"/>
        <v>-2</v>
      </c>
      <c r="Q6" s="17">
        <f t="shared" si="2"/>
        <v>-2</v>
      </c>
    </row>
    <row r="7" spans="1:17" x14ac:dyDescent="0.25">
      <c r="B7" s="3">
        <v>2</v>
      </c>
      <c r="C7" s="3" t="s">
        <v>27</v>
      </c>
      <c r="D7" s="3">
        <v>1</v>
      </c>
      <c r="E7" s="3">
        <f t="shared" si="0"/>
        <v>-2</v>
      </c>
      <c r="M7" s="6" t="s">
        <v>27</v>
      </c>
      <c r="N7" s="6">
        <v>2</v>
      </c>
      <c r="O7" s="21">
        <v>1</v>
      </c>
      <c r="P7" s="20">
        <f t="shared" si="1"/>
        <v>-1</v>
      </c>
      <c r="Q7" s="17">
        <f t="shared" si="2"/>
        <v>-1</v>
      </c>
    </row>
    <row r="8" spans="1:17" x14ac:dyDescent="0.25">
      <c r="A8" t="s">
        <v>31</v>
      </c>
      <c r="B8" s="4">
        <f>SUM(B2:B7)</f>
        <v>110</v>
      </c>
      <c r="C8" s="4" t="s">
        <v>19</v>
      </c>
      <c r="D8" s="4">
        <f t="shared" ref="D8" si="3">SUM(D2:D7)</f>
        <v>75</v>
      </c>
      <c r="M8" s="4" t="s">
        <v>19</v>
      </c>
      <c r="N8" s="4">
        <f>SUM(N2:N7)</f>
        <v>80</v>
      </c>
      <c r="O8" s="4">
        <f t="shared" ref="O8" si="4">SUM(O2:O7)</f>
        <v>45</v>
      </c>
    </row>
    <row r="27" spans="1:1" x14ac:dyDescent="0.25">
      <c r="A27" t="s">
        <v>32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effets masse salariale</vt:lpstr>
      <vt:lpstr>aires effets report</vt:lpstr>
      <vt:lpstr>pyramide ages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eeepc 1005HA</dc:creator>
  <cp:lastModifiedBy>jean marc</cp:lastModifiedBy>
  <dcterms:created xsi:type="dcterms:W3CDTF">2015-08-17T09:15:27Z</dcterms:created>
  <dcterms:modified xsi:type="dcterms:W3CDTF">2015-09-25T11:56:41Z</dcterms:modified>
</cp:coreProperties>
</file>