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285" windowWidth="10320" windowHeight="7275"/>
  </bookViews>
  <sheets>
    <sheet name="Suivi" sheetId="1" r:id="rId1"/>
    <sheet name="Par" sheetId="2" r:id="rId2"/>
    <sheet name="Comptes" sheetId="5" r:id="rId3"/>
  </sheets>
  <definedNames>
    <definedName name="Comptes">Comptes!$C$5:$C$16</definedName>
    <definedName name="Libellés">Comptes!$E$5:$E$16</definedName>
    <definedName name="RefCodes">Par!$L$7</definedName>
    <definedName name="RefDates">Par!$L$5</definedName>
    <definedName name="RefMontants">Par!$L$9</definedName>
  </definedNames>
  <calcPr calcId="144525"/>
</workbook>
</file>

<file path=xl/calcChain.xml><?xml version="1.0" encoding="utf-8"?>
<calcChain xmlns="http://schemas.openxmlformats.org/spreadsheetml/2006/main">
  <c r="G2" i="1" l="1"/>
  <c r="H2" i="1"/>
  <c r="I2" i="1"/>
  <c r="J2" i="1"/>
  <c r="K2" i="1"/>
  <c r="L2" i="1"/>
  <c r="M2" i="1"/>
  <c r="N2" i="1"/>
  <c r="O2" i="1"/>
  <c r="P2" i="1"/>
  <c r="Q2" i="1"/>
  <c r="F2" i="1"/>
  <c r="F1" i="1"/>
  <c r="G1" i="1"/>
  <c r="H1" i="1"/>
  <c r="I1" i="1"/>
  <c r="J1" i="1"/>
  <c r="K1" i="1"/>
  <c r="L1" i="1"/>
  <c r="M1" i="1"/>
  <c r="N1" i="1"/>
  <c r="O1" i="1"/>
  <c r="P1" i="1"/>
  <c r="Q1" i="1"/>
  <c r="S4" i="1" l="1"/>
  <c r="C8" i="1"/>
  <c r="D8" i="1" s="1"/>
  <c r="C9" i="1" s="1"/>
  <c r="C18" i="1"/>
  <c r="D18" i="1" l="1"/>
  <c r="C19" i="1" s="1"/>
  <c r="D19" i="1" s="1"/>
  <c r="C20" i="1" s="1"/>
  <c r="D20" i="1" s="1"/>
  <c r="C21" i="1" s="1"/>
  <c r="D21" i="1" s="1"/>
  <c r="J5" i="2"/>
  <c r="L5" i="2" s="1"/>
  <c r="J7" i="2"/>
  <c r="L7" i="2" s="1"/>
  <c r="J9" i="2"/>
  <c r="L9" i="2" s="1"/>
  <c r="D9" i="1"/>
  <c r="C10" i="1" l="1"/>
  <c r="K9" i="1"/>
  <c r="L8" i="1"/>
  <c r="I8" i="1"/>
  <c r="J8" i="1"/>
  <c r="N9" i="1"/>
  <c r="H8" i="1"/>
  <c r="N8" i="1"/>
  <c r="O9" i="1"/>
  <c r="P8" i="1"/>
  <c r="J9" i="1"/>
  <c r="M8" i="1"/>
  <c r="G9" i="1"/>
  <c r="G8" i="1"/>
  <c r="Q8" i="1"/>
  <c r="M9" i="1"/>
  <c r="L9" i="1"/>
  <c r="F9" i="1"/>
  <c r="P9" i="1"/>
  <c r="I9" i="1"/>
  <c r="O8" i="1"/>
  <c r="K8" i="1"/>
  <c r="H9" i="1"/>
  <c r="Q9" i="1"/>
  <c r="F8" i="1"/>
  <c r="F18" i="1" l="1"/>
  <c r="S8" i="1"/>
  <c r="Q19" i="1"/>
  <c r="H19" i="1"/>
  <c r="K18" i="1"/>
  <c r="O18" i="1"/>
  <c r="I19" i="1"/>
  <c r="P19" i="1"/>
  <c r="S9" i="1"/>
  <c r="F19" i="1"/>
  <c r="L19" i="1"/>
  <c r="M19" i="1"/>
  <c r="Q18" i="1"/>
  <c r="G18" i="1"/>
  <c r="G19" i="1"/>
  <c r="M18" i="1"/>
  <c r="J19" i="1"/>
  <c r="P18" i="1"/>
  <c r="O19" i="1"/>
  <c r="N18" i="1"/>
  <c r="H18" i="1"/>
  <c r="N19" i="1"/>
  <c r="J18" i="1"/>
  <c r="I18" i="1"/>
  <c r="L18" i="1"/>
  <c r="K19" i="1"/>
  <c r="S19" i="1"/>
  <c r="D10" i="1"/>
  <c r="C11" i="1" s="1"/>
  <c r="S18" i="1" l="1"/>
  <c r="D11" i="1"/>
  <c r="I10" i="1"/>
  <c r="J10" i="1"/>
  <c r="K10" i="1"/>
  <c r="L10" i="1"/>
  <c r="O10" i="1"/>
  <c r="F10" i="1"/>
  <c r="P10" i="1"/>
  <c r="H10" i="1"/>
  <c r="G10" i="1"/>
  <c r="M10" i="1"/>
  <c r="Q10" i="1"/>
  <c r="N10" i="1"/>
  <c r="I11" i="1"/>
  <c r="N20" i="1" l="1"/>
  <c r="Q20" i="1"/>
  <c r="M20" i="1"/>
  <c r="G20" i="1"/>
  <c r="H20" i="1"/>
  <c r="P20" i="1"/>
  <c r="S10" i="1"/>
  <c r="F20" i="1"/>
  <c r="O20" i="1"/>
  <c r="L20" i="1"/>
  <c r="K20" i="1"/>
  <c r="J20" i="1"/>
  <c r="I20" i="1"/>
  <c r="I21" i="1"/>
  <c r="I6" i="1"/>
  <c r="J11" i="1"/>
  <c r="N11" i="1"/>
  <c r="L11" i="1"/>
  <c r="O11" i="1"/>
  <c r="Q11" i="1"/>
  <c r="G11" i="1"/>
  <c r="P11" i="1"/>
  <c r="M11" i="1"/>
  <c r="F11" i="1"/>
  <c r="H11" i="1"/>
  <c r="K11" i="1"/>
  <c r="I16" i="1" l="1"/>
  <c r="K6" i="1"/>
  <c r="H6" i="1"/>
  <c r="M12" i="1"/>
  <c r="I12" i="1"/>
  <c r="K12" i="1"/>
  <c r="O12" i="1"/>
  <c r="H12" i="1"/>
  <c r="N12" i="1"/>
  <c r="G12" i="1"/>
  <c r="Q12" i="1"/>
  <c r="F12" i="1"/>
  <c r="J12" i="1"/>
  <c r="L12" i="1"/>
  <c r="P12" i="1"/>
  <c r="F6" i="1"/>
  <c r="M6" i="1"/>
  <c r="P6" i="1"/>
  <c r="G6" i="1"/>
  <c r="Q6" i="1"/>
  <c r="O6" i="1"/>
  <c r="L6" i="1"/>
  <c r="N6" i="1"/>
  <c r="J6" i="1"/>
  <c r="S20" i="1"/>
  <c r="K21" i="1"/>
  <c r="K16" i="1" s="1"/>
  <c r="H21" i="1"/>
  <c r="H16" i="1" s="1"/>
  <c r="S11" i="1"/>
  <c r="F21" i="1"/>
  <c r="O22" i="1" s="1"/>
  <c r="M21" i="1"/>
  <c r="M16" i="1" s="1"/>
  <c r="P21" i="1"/>
  <c r="P16" i="1" s="1"/>
  <c r="G21" i="1"/>
  <c r="G16" i="1" s="1"/>
  <c r="Q21" i="1"/>
  <c r="Q16" i="1" s="1"/>
  <c r="O21" i="1"/>
  <c r="O16" i="1" s="1"/>
  <c r="L21" i="1"/>
  <c r="L16" i="1" s="1"/>
  <c r="N21" i="1"/>
  <c r="N16" i="1" s="1"/>
  <c r="J21" i="1"/>
  <c r="J16" i="1" s="1"/>
  <c r="M22" i="1"/>
  <c r="P22" i="1"/>
  <c r="G17" i="1"/>
  <c r="I17" i="1"/>
  <c r="K17" i="1"/>
  <c r="N17" i="1"/>
  <c r="Q17" i="1"/>
  <c r="F17" i="1"/>
  <c r="K24" i="1"/>
  <c r="Q24" i="1"/>
  <c r="M24" i="1"/>
  <c r="G24" i="1"/>
  <c r="I24" i="1"/>
  <c r="F24" i="1"/>
  <c r="S21" i="1"/>
  <c r="M17" i="1" l="1"/>
  <c r="I22" i="1"/>
  <c r="K22" i="1"/>
  <c r="G22" i="1"/>
  <c r="S6" i="1"/>
  <c r="F16" i="1"/>
  <c r="S16" i="1" s="1"/>
  <c r="H24" i="1"/>
  <c r="J24" i="1"/>
  <c r="O24" i="1"/>
  <c r="L24" i="1"/>
  <c r="N24" i="1"/>
  <c r="P24" i="1"/>
  <c r="H17" i="1"/>
  <c r="O17" i="1"/>
  <c r="P17" i="1"/>
  <c r="L17" i="1"/>
  <c r="J17" i="1"/>
  <c r="F22" i="1"/>
  <c r="J22" i="1"/>
  <c r="H22" i="1"/>
  <c r="N22" i="1"/>
  <c r="Q22" i="1"/>
  <c r="L22" i="1"/>
</calcChain>
</file>

<file path=xl/sharedStrings.xml><?xml version="1.0" encoding="utf-8"?>
<sst xmlns="http://schemas.openxmlformats.org/spreadsheetml/2006/main" count="34" uniqueCount="34">
  <si>
    <t>Réel</t>
  </si>
  <si>
    <t>Nom du classeur</t>
  </si>
  <si>
    <t>Nom de la feuille</t>
  </si>
  <si>
    <t>Numéro première ligne</t>
  </si>
  <si>
    <t>Numéro dernière ligne</t>
  </si>
  <si>
    <t>Liste</t>
  </si>
  <si>
    <t>Écarts</t>
  </si>
  <si>
    <t>Total</t>
  </si>
  <si>
    <t>Carburant</t>
  </si>
  <si>
    <t>Coursiers</t>
  </si>
  <si>
    <t>Frais postaux</t>
  </si>
  <si>
    <t>Mob. bureau</t>
  </si>
  <si>
    <t>Photocop.</t>
  </si>
  <si>
    <t>Loc. matériel</t>
  </si>
  <si>
    <t>Rép. Entr.</t>
  </si>
  <si>
    <t>Park. péages</t>
  </si>
  <si>
    <t>Frais télécom.</t>
  </si>
  <si>
    <t>Médecine travail</t>
  </si>
  <si>
    <t>Mainten.</t>
  </si>
  <si>
    <t>Budget annuel</t>
  </si>
  <si>
    <t>Réel Annuel</t>
  </si>
  <si>
    <t>Ecarts annuels</t>
  </si>
  <si>
    <t>Paramètres</t>
  </si>
  <si>
    <t>Dates</t>
  </si>
  <si>
    <t>Codes</t>
  </si>
  <si>
    <t>Montants</t>
  </si>
  <si>
    <t>N° colonne</t>
  </si>
  <si>
    <t>Référence plage</t>
  </si>
  <si>
    <t>Colonne</t>
  </si>
  <si>
    <t>Postes</t>
  </si>
  <si>
    <t>N° de compte</t>
  </si>
  <si>
    <t>Libellé</t>
  </si>
  <si>
    <r>
      <rPr>
        <sz val="11"/>
        <color theme="0" tint="-0.499984740745262"/>
        <rFont val="Calibri"/>
        <family val="2"/>
      </rPr>
      <t>É</t>
    </r>
    <r>
      <rPr>
        <sz val="11"/>
        <color theme="0" tint="-0.499984740745262"/>
        <rFont val="Calibri"/>
        <family val="2"/>
        <scheme val="minor"/>
      </rPr>
      <t>quip. bureau</t>
    </r>
  </si>
  <si>
    <t>Chap01Journal.xlsx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</si>
</sst>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Arial"/>
      <family val="2"/>
    </font>
    <font>
      <b/>
      <sz val="11"/>
      <color theme="1"/>
      <name val="Calibri"/>
      <family val="2"/>
    </font>
    <font>
      <b/>
      <sz val="11"/>
      <color rgb="FF234D28"/>
      <name val="Calibri"/>
      <family val="2"/>
    </font>
    <font>
      <i/>
      <sz val="11"/>
      <color rgb="FF234D28"/>
      <name val="Calibri"/>
      <family val="2"/>
      <scheme val="minor"/>
    </font>
    <font>
      <sz val="11"/>
      <color rgb="FF234D28"/>
      <name val="Calibri"/>
      <family val="2"/>
      <scheme val="minor"/>
    </font>
    <font>
      <b/>
      <sz val="11"/>
      <color rgb="FF234D28"/>
      <name val="Calibri"/>
      <family val="2"/>
      <scheme val="minor"/>
    </font>
    <font>
      <b/>
      <sz val="11"/>
      <color theme="3" tint="0.39994506668294322"/>
      <name val="Calibri"/>
      <family val="2"/>
      <scheme val="minor"/>
    </font>
    <font>
      <i/>
      <sz val="11"/>
      <color theme="3" tint="0.39994506668294322"/>
      <name val="Calibri"/>
      <family val="2"/>
      <scheme val="minor"/>
    </font>
    <font>
      <sz val="11"/>
      <color theme="3" tint="0.39994506668294322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1"/>
      <color theme="0"/>
      <name val="Calibri"/>
      <family val="2"/>
    </font>
    <font>
      <b/>
      <i/>
      <sz val="11"/>
      <color theme="0"/>
      <name val="Calibri"/>
      <family val="2"/>
      <scheme val="minor"/>
    </font>
    <font>
      <sz val="9"/>
      <color theme="0"/>
      <name val="Arial"/>
      <family val="2"/>
    </font>
    <font>
      <b/>
      <sz val="9"/>
      <color theme="0" tint="-0.499984740745262"/>
      <name val="Arial"/>
      <family val="2"/>
    </font>
    <font>
      <sz val="11"/>
      <color theme="4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7" tint="0.3999755851924192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22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patternFill patternType="solid">
        <fgColor theme="4" tint="0.39994506668294322"/>
        <bgColor auto="1"/>
      </patternFill>
    </fill>
    <fill>
      <gradientFill degree="225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rgb="FF92D050"/>
        </stop>
      </gradientFill>
    </fill>
    <fill>
      <gradientFill degree="90">
        <stop position="0">
          <color theme="0"/>
        </stop>
        <stop position="1">
          <color theme="7" tint="0.40000610370189521"/>
        </stop>
      </gradientFill>
    </fill>
    <fill>
      <patternFill patternType="solid">
        <fgColor theme="7" tint="0.39994506668294322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0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 style="thin">
        <color theme="0"/>
      </left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0"/>
      </left>
      <right/>
      <top/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/>
      <diagonal/>
    </border>
    <border>
      <left style="thin">
        <color theme="4" tint="0.39991454817346722"/>
      </left>
      <right style="thin">
        <color theme="4" tint="0.39991454817346722"/>
      </right>
      <top/>
      <bottom/>
      <diagonal/>
    </border>
    <border>
      <left style="thin">
        <color theme="4" tint="0.39991454817346722"/>
      </left>
      <right style="thin">
        <color theme="4" tint="0.39991454817346722"/>
      </right>
      <top/>
      <bottom style="thin">
        <color theme="4" tint="0.3999145481734672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7" tint="0.39994506668294322"/>
      </left>
      <right style="thin">
        <color theme="0"/>
      </right>
      <top style="thin">
        <color theme="7" tint="0.39994506668294322"/>
      </top>
      <bottom/>
      <diagonal/>
    </border>
    <border>
      <left style="thin">
        <color theme="7" tint="0.39994506668294322"/>
      </left>
      <right style="thin">
        <color theme="0"/>
      </right>
      <top/>
      <bottom/>
      <diagonal/>
    </border>
    <border>
      <left style="thin">
        <color theme="7" tint="0.39994506668294322"/>
      </left>
      <right style="thin">
        <color theme="0"/>
      </right>
      <top/>
      <bottom style="thin">
        <color theme="7" tint="0.39994506668294322"/>
      </bottom>
      <diagonal/>
    </border>
    <border>
      <left style="thin">
        <color theme="0"/>
      </left>
      <right/>
      <top style="thin">
        <color theme="7" tint="0.39994506668294322"/>
      </top>
      <bottom/>
      <diagonal/>
    </border>
    <border>
      <left/>
      <right style="thin">
        <color theme="7" tint="0.39994506668294322"/>
      </right>
      <top style="thin">
        <color theme="7" tint="0.39994506668294322"/>
      </top>
      <bottom/>
      <diagonal/>
    </border>
    <border>
      <left/>
      <right style="thin">
        <color theme="7" tint="0.39994506668294322"/>
      </right>
      <top/>
      <bottom/>
      <diagonal/>
    </border>
    <border>
      <left style="thin">
        <color theme="0"/>
      </left>
      <right/>
      <top/>
      <bottom style="thin">
        <color theme="7" tint="0.39994506668294322"/>
      </bottom>
      <diagonal/>
    </border>
    <border>
      <left/>
      <right style="thin">
        <color theme="7" tint="0.39994506668294322"/>
      </right>
      <top/>
      <bottom style="thin">
        <color theme="7" tint="0.39994506668294322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/>
      <diagonal/>
    </border>
    <border>
      <left style="thin">
        <color theme="7" tint="0.39994506668294322"/>
      </left>
      <right style="thin">
        <color theme="7" tint="0.39994506668294322"/>
      </right>
      <top/>
      <bottom/>
      <diagonal/>
    </border>
    <border>
      <left style="thin">
        <color theme="7" tint="0.39994506668294322"/>
      </left>
      <right style="thin">
        <color theme="7" tint="0.39994506668294322"/>
      </right>
      <top/>
      <bottom style="thin">
        <color theme="7" tint="0.39994506668294322"/>
      </bottom>
      <diagonal/>
    </border>
    <border>
      <left style="thin">
        <color theme="0"/>
      </left>
      <right style="thin">
        <color theme="0"/>
      </right>
      <top style="thin">
        <color theme="7" tint="0.39994506668294322"/>
      </top>
      <bottom/>
      <diagonal/>
    </border>
    <border>
      <left style="thin">
        <color theme="0"/>
      </left>
      <right style="thin">
        <color theme="7" tint="0.39994506668294322"/>
      </right>
      <top style="thin">
        <color theme="7" tint="0.39994506668294322"/>
      </top>
      <bottom/>
      <diagonal/>
    </border>
    <border>
      <left style="thin">
        <color theme="0"/>
      </left>
      <right style="thin">
        <color theme="7" tint="0.39994506668294322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7" tint="0.39994506668294322"/>
      </bottom>
      <diagonal/>
    </border>
    <border>
      <left style="thin">
        <color theme="0"/>
      </left>
      <right style="thin">
        <color theme="7" tint="0.39994506668294322"/>
      </right>
      <top/>
      <bottom style="thin">
        <color theme="7" tint="0.39994506668294322"/>
      </bottom>
      <diagonal/>
    </border>
    <border>
      <left style="thin">
        <color theme="0"/>
      </left>
      <right style="thin">
        <color theme="0"/>
      </right>
      <top style="thin">
        <color theme="4" tint="0.399914548173467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1" fillId="0" borderId="0" xfId="0" applyNumberFormat="1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 vertical="center" textRotation="90" wrapText="1"/>
    </xf>
    <xf numFmtId="3" fontId="3" fillId="0" borderId="0" xfId="0" applyNumberFormat="1" applyFont="1"/>
    <xf numFmtId="0" fontId="3" fillId="0" borderId="0" xfId="0" applyFont="1" applyAlignment="1">
      <alignment vertical="center" textRotation="90"/>
    </xf>
    <xf numFmtId="0" fontId="6" fillId="0" borderId="0" xfId="0" applyFont="1" applyAlignment="1">
      <alignment vertical="center" textRotation="90"/>
    </xf>
    <xf numFmtId="14" fontId="9" fillId="0" borderId="0" xfId="0" applyNumberFormat="1" applyFont="1" applyAlignment="1">
      <alignment horizontal="center"/>
    </xf>
    <xf numFmtId="3" fontId="9" fillId="0" borderId="0" xfId="0" applyNumberFormat="1" applyFont="1"/>
    <xf numFmtId="14" fontId="13" fillId="0" borderId="0" xfId="0" applyNumberFormat="1" applyFont="1" applyAlignment="1">
      <alignment horizontal="center"/>
    </xf>
    <xf numFmtId="3" fontId="13" fillId="0" borderId="0" xfId="0" applyNumberFormat="1" applyFont="1"/>
    <xf numFmtId="0" fontId="11" fillId="0" borderId="0" xfId="0" applyFont="1" applyBorder="1" applyAlignment="1">
      <alignment horizontal="center" vertical="center" textRotation="90"/>
    </xf>
    <xf numFmtId="14" fontId="12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 textRotation="90"/>
    </xf>
    <xf numFmtId="14" fontId="8" fillId="0" borderId="0" xfId="0" applyNumberFormat="1" applyFont="1" applyBorder="1" applyAlignment="1">
      <alignment horizontal="right"/>
    </xf>
    <xf numFmtId="0" fontId="14" fillId="0" borderId="0" xfId="0" applyFont="1"/>
    <xf numFmtId="49" fontId="17" fillId="0" borderId="0" xfId="0" applyNumberFormat="1" applyFont="1" applyAlignment="1">
      <alignment horizontal="center"/>
    </xf>
    <xf numFmtId="0" fontId="3" fillId="3" borderId="0" xfId="0" applyFont="1" applyFill="1" applyAlignment="1">
      <alignment vertical="center" textRotation="90"/>
    </xf>
    <xf numFmtId="3" fontId="3" fillId="3" borderId="0" xfId="0" applyNumberFormat="1" applyFont="1" applyFill="1"/>
    <xf numFmtId="3" fontId="0" fillId="4" borderId="1" xfId="0" applyNumberFormat="1" applyFill="1" applyBorder="1"/>
    <xf numFmtId="14" fontId="16" fillId="4" borderId="2" xfId="0" applyNumberFormat="1" applyFont="1" applyFill="1" applyBorder="1" applyAlignment="1">
      <alignment horizontal="right"/>
    </xf>
    <xf numFmtId="3" fontId="0" fillId="4" borderId="10" xfId="0" applyNumberFormat="1" applyFill="1" applyBorder="1"/>
    <xf numFmtId="3" fontId="2" fillId="4" borderId="7" xfId="0" applyNumberFormat="1" applyFont="1" applyFill="1" applyBorder="1"/>
    <xf numFmtId="3" fontId="2" fillId="4" borderId="8" xfId="0" applyNumberFormat="1" applyFont="1" applyFill="1" applyBorder="1"/>
    <xf numFmtId="3" fontId="2" fillId="4" borderId="15" xfId="0" applyNumberFormat="1" applyFont="1" applyFill="1" applyBorder="1"/>
    <xf numFmtId="14" fontId="16" fillId="4" borderId="17" xfId="0" applyNumberFormat="1" applyFont="1" applyFill="1" applyBorder="1" applyAlignment="1">
      <alignment horizontal="right"/>
    </xf>
    <xf numFmtId="14" fontId="16" fillId="4" borderId="18" xfId="0" applyNumberFormat="1" applyFont="1" applyFill="1" applyBorder="1" applyAlignment="1">
      <alignment horizontal="right"/>
    </xf>
    <xf numFmtId="14" fontId="16" fillId="4" borderId="12" xfId="0" applyNumberFormat="1" applyFont="1" applyFill="1" applyBorder="1" applyAlignment="1">
      <alignment horizontal="right"/>
    </xf>
    <xf numFmtId="14" fontId="16" fillId="4" borderId="19" xfId="0" applyNumberFormat="1" applyFont="1" applyFill="1" applyBorder="1" applyAlignment="1">
      <alignment horizontal="right"/>
    </xf>
    <xf numFmtId="14" fontId="16" fillId="4" borderId="13" xfId="0" applyNumberFormat="1" applyFont="1" applyFill="1" applyBorder="1" applyAlignment="1">
      <alignment horizontal="right"/>
    </xf>
    <xf numFmtId="0" fontId="18" fillId="5" borderId="0" xfId="0" applyNumberFormat="1" applyFont="1" applyFill="1" applyAlignment="1">
      <alignment horizontal="center" vertical="center" textRotation="90" wrapText="1"/>
    </xf>
    <xf numFmtId="0" fontId="18" fillId="5" borderId="1" xfId="0" applyNumberFormat="1" applyFont="1" applyFill="1" applyBorder="1" applyAlignment="1">
      <alignment horizontal="center" vertical="center" textRotation="90" wrapText="1"/>
    </xf>
    <xf numFmtId="0" fontId="18" fillId="5" borderId="2" xfId="0" applyNumberFormat="1" applyFont="1" applyFill="1" applyBorder="1" applyAlignment="1">
      <alignment horizontal="center" vertical="center" textRotation="90" wrapText="1"/>
    </xf>
    <xf numFmtId="0" fontId="18" fillId="5" borderId="3" xfId="0" applyNumberFormat="1" applyFont="1" applyFill="1" applyBorder="1" applyAlignment="1">
      <alignment horizontal="center"/>
    </xf>
    <xf numFmtId="0" fontId="18" fillId="5" borderId="4" xfId="0" applyNumberFormat="1" applyFont="1" applyFill="1" applyBorder="1" applyAlignment="1">
      <alignment horizontal="center"/>
    </xf>
    <xf numFmtId="0" fontId="18" fillId="5" borderId="5" xfId="0" applyNumberFormat="1" applyFont="1" applyFill="1" applyBorder="1" applyAlignment="1">
      <alignment horizontal="center"/>
    </xf>
    <xf numFmtId="0" fontId="18" fillId="5" borderId="6" xfId="0" applyNumberFormat="1" applyFont="1" applyFill="1" applyBorder="1" applyAlignment="1">
      <alignment horizontal="center"/>
    </xf>
    <xf numFmtId="49" fontId="5" fillId="5" borderId="0" xfId="0" applyNumberFormat="1" applyFont="1" applyFill="1" applyAlignment="1">
      <alignment vertical="center"/>
    </xf>
    <xf numFmtId="49" fontId="18" fillId="5" borderId="0" xfId="0" applyNumberFormat="1" applyFont="1" applyFill="1" applyAlignment="1">
      <alignment horizontal="center" vertical="center" textRotation="90"/>
    </xf>
    <xf numFmtId="3" fontId="19" fillId="0" borderId="20" xfId="0" applyNumberFormat="1" applyFont="1" applyBorder="1"/>
    <xf numFmtId="3" fontId="19" fillId="0" borderId="21" xfId="0" applyNumberFormat="1" applyFont="1" applyBorder="1"/>
    <xf numFmtId="3" fontId="19" fillId="0" borderId="22" xfId="0" applyNumberFormat="1" applyFon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20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24" fillId="6" borderId="0" xfId="0" applyFont="1" applyFill="1" applyAlignment="1">
      <alignment horizontal="center" vertical="center"/>
    </xf>
    <xf numFmtId="0" fontId="25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 wrapText="1"/>
    </xf>
    <xf numFmtId="0" fontId="27" fillId="2" borderId="23" xfId="0" applyFont="1" applyFill="1" applyBorder="1" applyAlignment="1">
      <alignment horizontal="center" vertical="center"/>
    </xf>
    <xf numFmtId="0" fontId="28" fillId="2" borderId="0" xfId="0" applyFont="1" applyFill="1" applyAlignment="1">
      <alignment vertical="center"/>
    </xf>
    <xf numFmtId="0" fontId="18" fillId="2" borderId="0" xfId="0" applyNumberFormat="1" applyFont="1" applyFill="1" applyAlignment="1">
      <alignment horizontal="center" vertical="center"/>
    </xf>
    <xf numFmtId="0" fontId="18" fillId="6" borderId="0" xfId="0" applyNumberFormat="1" applyFont="1" applyFill="1" applyAlignment="1">
      <alignment horizontal="center" vertical="center"/>
    </xf>
    <xf numFmtId="0" fontId="22" fillId="6" borderId="0" xfId="0" applyFont="1" applyFill="1" applyAlignment="1">
      <alignment vertical="center"/>
    </xf>
    <xf numFmtId="3" fontId="11" fillId="0" borderId="8" xfId="0" applyNumberFormat="1" applyFont="1" applyFill="1" applyBorder="1"/>
    <xf numFmtId="3" fontId="0" fillId="0" borderId="8" xfId="0" applyNumberFormat="1" applyFill="1" applyBorder="1"/>
    <xf numFmtId="14" fontId="0" fillId="0" borderId="9" xfId="0" applyNumberForma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3" fontId="3" fillId="7" borderId="0" xfId="0" applyNumberFormat="1" applyFont="1" applyFill="1"/>
    <xf numFmtId="0" fontId="6" fillId="8" borderId="0" xfId="0" applyFont="1" applyFill="1" applyAlignment="1">
      <alignment vertical="center" textRotation="90"/>
    </xf>
    <xf numFmtId="14" fontId="16" fillId="9" borderId="2" xfId="0" applyNumberFormat="1" applyFont="1" applyFill="1" applyBorder="1" applyAlignment="1">
      <alignment horizontal="right"/>
    </xf>
    <xf numFmtId="3" fontId="3" fillId="8" borderId="0" xfId="0" applyNumberFormat="1" applyFont="1" applyFill="1"/>
    <xf numFmtId="3" fontId="0" fillId="10" borderId="1" xfId="0" applyNumberFormat="1" applyFill="1" applyBorder="1"/>
    <xf numFmtId="14" fontId="16" fillId="9" borderId="27" xfId="0" applyNumberFormat="1" applyFont="1" applyFill="1" applyBorder="1" applyAlignment="1">
      <alignment horizontal="right"/>
    </xf>
    <xf numFmtId="14" fontId="16" fillId="9" borderId="28" xfId="0" applyNumberFormat="1" applyFont="1" applyFill="1" applyBorder="1" applyAlignment="1">
      <alignment horizontal="right"/>
    </xf>
    <xf numFmtId="14" fontId="16" fillId="9" borderId="29" xfId="0" applyNumberFormat="1" applyFont="1" applyFill="1" applyBorder="1" applyAlignment="1">
      <alignment horizontal="right"/>
    </xf>
    <xf numFmtId="14" fontId="16" fillId="9" borderId="30" xfId="0" applyNumberFormat="1" applyFont="1" applyFill="1" applyBorder="1" applyAlignment="1">
      <alignment horizontal="right"/>
    </xf>
    <xf numFmtId="14" fontId="16" fillId="9" borderId="31" xfId="0" applyNumberFormat="1" applyFont="1" applyFill="1" applyBorder="1" applyAlignment="1">
      <alignment horizontal="right"/>
    </xf>
    <xf numFmtId="3" fontId="23" fillId="0" borderId="32" xfId="0" applyNumberFormat="1" applyFont="1" applyBorder="1"/>
    <xf numFmtId="3" fontId="23" fillId="0" borderId="33" xfId="0" applyNumberFormat="1" applyFont="1" applyBorder="1"/>
    <xf numFmtId="3" fontId="23" fillId="0" borderId="34" xfId="0" applyNumberFormat="1" applyFont="1" applyBorder="1"/>
    <xf numFmtId="3" fontId="2" fillId="10" borderId="32" xfId="0" applyNumberFormat="1" applyFont="1" applyFill="1" applyBorder="1"/>
    <xf numFmtId="3" fontId="2" fillId="10" borderId="33" xfId="0" applyNumberFormat="1" applyFont="1" applyFill="1" applyBorder="1"/>
    <xf numFmtId="3" fontId="2" fillId="10" borderId="34" xfId="0" applyNumberFormat="1" applyFont="1" applyFill="1" applyBorder="1"/>
    <xf numFmtId="3" fontId="0" fillId="10" borderId="25" xfId="0" applyNumberFormat="1" applyFill="1" applyBorder="1"/>
    <xf numFmtId="3" fontId="0" fillId="10" borderId="37" xfId="0" applyNumberFormat="1" applyFill="1" applyBorder="1"/>
    <xf numFmtId="3" fontId="10" fillId="0" borderId="32" xfId="0" applyNumberFormat="1" applyFont="1" applyFill="1" applyBorder="1"/>
    <xf numFmtId="3" fontId="0" fillId="0" borderId="33" xfId="0" applyNumberFormat="1" applyFill="1" applyBorder="1"/>
    <xf numFmtId="0" fontId="0" fillId="0" borderId="34" xfId="0" applyFill="1" applyBorder="1"/>
    <xf numFmtId="14" fontId="19" fillId="4" borderId="11" xfId="0" applyNumberFormat="1" applyFont="1" applyFill="1" applyBorder="1" applyAlignment="1">
      <alignment horizontal="center"/>
    </xf>
    <xf numFmtId="3" fontId="23" fillId="10" borderId="24" xfId="0" applyNumberFormat="1" applyFont="1" applyFill="1" applyBorder="1"/>
    <xf numFmtId="3" fontId="23" fillId="10" borderId="35" xfId="0" applyNumberFormat="1" applyFont="1" applyFill="1" applyBorder="1"/>
    <xf numFmtId="3" fontId="23" fillId="10" borderId="36" xfId="0" applyNumberFormat="1" applyFont="1" applyFill="1" applyBorder="1"/>
    <xf numFmtId="3" fontId="23" fillId="10" borderId="26" xfId="0" applyNumberFormat="1" applyFont="1" applyFill="1" applyBorder="1"/>
    <xf numFmtId="0" fontId="23" fillId="10" borderId="38" xfId="0" applyFont="1" applyFill="1" applyBorder="1"/>
    <xf numFmtId="0" fontId="23" fillId="10" borderId="39" xfId="0" applyFont="1" applyFill="1" applyBorder="1"/>
    <xf numFmtId="14" fontId="19" fillId="4" borderId="14" xfId="0" applyNumberFormat="1" applyFont="1" applyFill="1" applyBorder="1" applyAlignment="1">
      <alignment horizontal="center"/>
    </xf>
    <xf numFmtId="14" fontId="19" fillId="4" borderId="13" xfId="0" applyNumberFormat="1" applyFont="1" applyFill="1" applyBorder="1" applyAlignment="1">
      <alignment horizontal="center"/>
    </xf>
    <xf numFmtId="3" fontId="0" fillId="4" borderId="0" xfId="0" applyNumberFormat="1" applyFill="1" applyBorder="1"/>
    <xf numFmtId="14" fontId="19" fillId="4" borderId="40" xfId="0" applyNumberFormat="1" applyFont="1" applyFill="1" applyBorder="1" applyAlignment="1">
      <alignment horizontal="center"/>
    </xf>
    <xf numFmtId="3" fontId="4" fillId="0" borderId="0" xfId="0" applyNumberFormat="1" applyFont="1"/>
    <xf numFmtId="0" fontId="3" fillId="3" borderId="0" xfId="0" applyFont="1" applyFill="1" applyAlignment="1">
      <alignment horizontal="right"/>
    </xf>
    <xf numFmtId="14" fontId="3" fillId="8" borderId="0" xfId="0" applyNumberFormat="1" applyFont="1" applyFill="1" applyAlignment="1">
      <alignment horizontal="right"/>
    </xf>
    <xf numFmtId="0" fontId="3" fillId="7" borderId="0" xfId="0" applyFont="1" applyFill="1" applyAlignment="1">
      <alignment horizontal="right"/>
    </xf>
    <xf numFmtId="0" fontId="2" fillId="4" borderId="16" xfId="0" applyFont="1" applyFill="1" applyBorder="1" applyAlignment="1">
      <alignment horizontal="center" vertical="center" textRotation="90"/>
    </xf>
    <xf numFmtId="0" fontId="2" fillId="4" borderId="10" xfId="0" applyFont="1" applyFill="1" applyBorder="1" applyAlignment="1">
      <alignment horizontal="center" vertical="center" textRotation="90"/>
    </xf>
    <xf numFmtId="0" fontId="2" fillId="4" borderId="11" xfId="0" applyFont="1" applyFill="1" applyBorder="1" applyAlignment="1">
      <alignment horizontal="center" vertical="center" textRotation="90"/>
    </xf>
    <xf numFmtId="0" fontId="15" fillId="9" borderId="24" xfId="0" applyFont="1" applyFill="1" applyBorder="1" applyAlignment="1">
      <alignment horizontal="center" vertical="center" textRotation="90"/>
    </xf>
    <xf numFmtId="0" fontId="15" fillId="9" borderId="25" xfId="0" applyFont="1" applyFill="1" applyBorder="1" applyAlignment="1">
      <alignment horizontal="center" vertical="center" textRotation="90"/>
    </xf>
    <xf numFmtId="0" fontId="15" fillId="9" borderId="26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2">
    <dxf>
      <font>
        <color rgb="FFC00000"/>
      </font>
    </dxf>
    <dxf>
      <font>
        <color rgb="FFC00000"/>
      </font>
    </dxf>
  </dxfs>
  <tableStyles count="0" defaultTableStyle="TableStyleMedium2" defaultPivotStyle="PivotStyleLight16"/>
  <colors>
    <mruColors>
      <color rgb="FF397B41"/>
      <color rgb="FF4BA355"/>
      <color rgb="FF234D28"/>
      <color rgb="FFED33E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showGridLines="0" showZeros="0" tabSelected="1" workbookViewId="0">
      <selection activeCell="B1" sqref="B1"/>
    </sheetView>
  </sheetViews>
  <sheetFormatPr baseColWidth="10" defaultColWidth="0" defaultRowHeight="15" x14ac:dyDescent="0.25"/>
  <cols>
    <col min="1" max="1" width="1" customWidth="1"/>
    <col min="2" max="2" width="5.7109375" customWidth="1"/>
    <col min="3" max="4" width="11.7109375" style="3" customWidth="1"/>
    <col min="5" max="5" width="1.7109375" style="3" customWidth="1"/>
    <col min="6" max="17" width="9.7109375" customWidth="1"/>
    <col min="18" max="18" width="1.7109375" customWidth="1"/>
    <col min="19" max="19" width="9.7109375" customWidth="1"/>
    <col min="20" max="20" width="1.7109375" customWidth="1"/>
    <col min="21" max="21" width="0" hidden="1" customWidth="1"/>
    <col min="22" max="16384" width="11.42578125" hidden="1"/>
  </cols>
  <sheetData>
    <row r="1" spans="2:21" x14ac:dyDescent="0.25">
      <c r="F1" s="35">
        <f ca="1">OFFSET(Comptes!$C5,COLUMN()-6,0)</f>
        <v>218400</v>
      </c>
      <c r="G1" s="36">
        <f ca="1">OFFSET(Comptes!$C5,COLUMN()-6,0)</f>
        <v>606110</v>
      </c>
      <c r="H1" s="36">
        <f ca="1">OFFSET(Comptes!$C5,COLUMN()-6,0)</f>
        <v>606300</v>
      </c>
      <c r="I1" s="36">
        <f ca="1">OFFSET(Comptes!$C5,COLUMN()-6,0)</f>
        <v>606800</v>
      </c>
      <c r="J1" s="36">
        <f ca="1">OFFSET(Comptes!$C5,COLUMN()-6,0)</f>
        <v>615500</v>
      </c>
      <c r="K1" s="36">
        <f ca="1">OFFSET(Comptes!$C5,COLUMN()-6,0)</f>
        <v>615510</v>
      </c>
      <c r="L1" s="36">
        <f ca="1">OFFSET(Comptes!$C5,COLUMN()-6,0)</f>
        <v>615610</v>
      </c>
      <c r="M1" s="36">
        <f ca="1">OFFSET(Comptes!$C5,COLUMN()-6,0)</f>
        <v>624800</v>
      </c>
      <c r="N1" s="36">
        <f ca="1">OFFSET(Comptes!$C5,COLUMN()-6,0)</f>
        <v>625100</v>
      </c>
      <c r="O1" s="36">
        <f ca="1">OFFSET(Comptes!$C5,COLUMN()-6,0)</f>
        <v>626100</v>
      </c>
      <c r="P1" s="37">
        <f ca="1">OFFSET(Comptes!$C5,COLUMN()-6,0)</f>
        <v>626200</v>
      </c>
      <c r="Q1" s="38">
        <f ca="1">OFFSET(Comptes!$C5,COLUMN()-6,0)</f>
        <v>647500</v>
      </c>
      <c r="R1" s="1"/>
      <c r="S1" s="39"/>
    </row>
    <row r="2" spans="2:21" ht="51" customHeight="1" x14ac:dyDescent="0.25">
      <c r="F2" s="32" t="str">
        <f ca="1">OFFSET(Comptes!$E5,COLUMN()-6,0)</f>
        <v>Mob. bureau</v>
      </c>
      <c r="G2" s="33" t="str">
        <f ca="1">OFFSET(Comptes!$E5,COLUMN()-6,0)</f>
        <v>Carburant</v>
      </c>
      <c r="H2" s="33" t="str">
        <f ca="1">OFFSET(Comptes!$E5,COLUMN()-6,0)</f>
        <v>Équip. bureau</v>
      </c>
      <c r="I2" s="33" t="str">
        <f ca="1">OFFSET(Comptes!$E5,COLUMN()-6,0)</f>
        <v>Photocop.</v>
      </c>
      <c r="J2" s="33" t="str">
        <f ca="1">OFFSET(Comptes!$E5,COLUMN()-6,0)</f>
        <v>Loc. matériel</v>
      </c>
      <c r="K2" s="33" t="str">
        <f ca="1">OFFSET(Comptes!$E5,COLUMN()-6,0)</f>
        <v>Rép. Entr.</v>
      </c>
      <c r="L2" s="33" t="str">
        <f ca="1">OFFSET(Comptes!$E5,COLUMN()-6,0)</f>
        <v>Mainten.</v>
      </c>
      <c r="M2" s="33" t="str">
        <f ca="1">OFFSET(Comptes!$E5,COLUMN()-6,0)</f>
        <v>Coursiers</v>
      </c>
      <c r="N2" s="33" t="str">
        <f ca="1">OFFSET(Comptes!$E5,COLUMN()-6,0)</f>
        <v>Park. péages</v>
      </c>
      <c r="O2" s="33" t="str">
        <f ca="1">OFFSET(Comptes!$E5,COLUMN()-6,0)</f>
        <v>Frais télécom.</v>
      </c>
      <c r="P2" s="34" t="str">
        <f ca="1">OFFSET(Comptes!$E5,COLUMN()-6,0)</f>
        <v>Frais postaux</v>
      </c>
      <c r="Q2" s="34" t="str">
        <f ca="1">OFFSET(Comptes!$E5,COLUMN()-6,0)</f>
        <v>Médecine travail</v>
      </c>
      <c r="R2" s="18"/>
      <c r="S2" s="40" t="s">
        <v>7</v>
      </c>
    </row>
    <row r="3" spans="2:21" ht="8.25" customHeight="1" x14ac:dyDescent="0.25"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"/>
      <c r="S3" s="1"/>
    </row>
    <row r="4" spans="2:21" ht="18" customHeight="1" x14ac:dyDescent="0.25">
      <c r="B4" s="67">
        <v>2009</v>
      </c>
      <c r="C4" s="103" t="s">
        <v>19</v>
      </c>
      <c r="D4" s="103"/>
      <c r="F4" s="68">
        <v>4000</v>
      </c>
      <c r="G4" s="68">
        <v>3000</v>
      </c>
      <c r="H4" s="68">
        <v>5000</v>
      </c>
      <c r="I4" s="68">
        <v>2000</v>
      </c>
      <c r="J4" s="68">
        <v>4500</v>
      </c>
      <c r="K4" s="68">
        <v>2000</v>
      </c>
      <c r="L4" s="68">
        <v>3500</v>
      </c>
      <c r="M4" s="68">
        <v>1000</v>
      </c>
      <c r="N4" s="68">
        <v>5000</v>
      </c>
      <c r="O4" s="68">
        <v>3000</v>
      </c>
      <c r="P4" s="68">
        <v>5000</v>
      </c>
      <c r="Q4" s="68">
        <v>8000</v>
      </c>
      <c r="R4" s="1"/>
      <c r="S4" s="68">
        <f>SUM(E4:R4)</f>
        <v>46000</v>
      </c>
      <c r="T4" s="2"/>
    </row>
    <row r="5" spans="2:21" ht="7.5" customHeight="1" x14ac:dyDescent="0.25"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1"/>
      <c r="S5" s="6"/>
    </row>
    <row r="6" spans="2:21" ht="18" customHeight="1" x14ac:dyDescent="0.25">
      <c r="B6" s="19"/>
      <c r="C6" s="101" t="s">
        <v>20</v>
      </c>
      <c r="D6" s="101"/>
      <c r="F6" s="20">
        <f ca="1">SUM(F8:F11)</f>
        <v>4035</v>
      </c>
      <c r="G6" s="20">
        <f t="shared" ref="G6:Q6" ca="1" si="0">SUM(G8:G11)</f>
        <v>3267</v>
      </c>
      <c r="H6" s="20">
        <f t="shared" ca="1" si="0"/>
        <v>4684</v>
      </c>
      <c r="I6" s="20">
        <f t="shared" ca="1" si="0"/>
        <v>2022</v>
      </c>
      <c r="J6" s="20">
        <f t="shared" ca="1" si="0"/>
        <v>4391</v>
      </c>
      <c r="K6" s="20">
        <f t="shared" ca="1" si="0"/>
        <v>1712</v>
      </c>
      <c r="L6" s="20">
        <f t="shared" ca="1" si="0"/>
        <v>3583</v>
      </c>
      <c r="M6" s="20">
        <f t="shared" ca="1" si="0"/>
        <v>1284</v>
      </c>
      <c r="N6" s="20">
        <f t="shared" ca="1" si="0"/>
        <v>4947</v>
      </c>
      <c r="O6" s="20">
        <f t="shared" ca="1" si="0"/>
        <v>2747</v>
      </c>
      <c r="P6" s="20">
        <f t="shared" ca="1" si="0"/>
        <v>4877</v>
      </c>
      <c r="Q6" s="20">
        <f t="shared" ca="1" si="0"/>
        <v>7792</v>
      </c>
      <c r="R6" s="1"/>
      <c r="S6" s="20">
        <f ca="1">SUM(E6:R6)</f>
        <v>45341</v>
      </c>
    </row>
    <row r="7" spans="2:21" ht="6" customHeight="1" x14ac:dyDescent="0.25">
      <c r="C7"/>
      <c r="D7"/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"/>
      <c r="S7" s="17">
        <v>0</v>
      </c>
    </row>
    <row r="8" spans="2:21" ht="15.75" customHeight="1" x14ac:dyDescent="0.25">
      <c r="B8" s="104" t="s">
        <v>0</v>
      </c>
      <c r="C8" s="27">
        <f>DATE(B$4,1,1)</f>
        <v>39814</v>
      </c>
      <c r="D8" s="28">
        <f>DATE(YEAR(C8),MONTH(C8)+3,1)-1</f>
        <v>39903</v>
      </c>
      <c r="F8" s="41">
        <f t="shared" ref="F8:Q11" ca="1" si="1">SUMIFS(INDIRECT(RefMontants,TRUE),INDIRECT(RefDates,TRUE),"&gt;="&amp;$C8,INDIRECT(RefDates,TRUE),"&lt;="&amp;$D8,INDIRECT(RefCodes,TRUE),F$1)</f>
        <v>170</v>
      </c>
      <c r="G8" s="41">
        <f t="shared" ca="1" si="1"/>
        <v>828</v>
      </c>
      <c r="H8" s="41">
        <f t="shared" ca="1" si="1"/>
        <v>1937</v>
      </c>
      <c r="I8" s="41">
        <f t="shared" ca="1" si="1"/>
        <v>0</v>
      </c>
      <c r="J8" s="41">
        <f t="shared" ca="1" si="1"/>
        <v>1207</v>
      </c>
      <c r="K8" s="41">
        <f t="shared" ca="1" si="1"/>
        <v>596</v>
      </c>
      <c r="L8" s="41">
        <f t="shared" ca="1" si="1"/>
        <v>1314</v>
      </c>
      <c r="M8" s="41">
        <f t="shared" ca="1" si="1"/>
        <v>630</v>
      </c>
      <c r="N8" s="41">
        <f t="shared" ca="1" si="1"/>
        <v>1303</v>
      </c>
      <c r="O8" s="41">
        <f t="shared" ca="1" si="1"/>
        <v>583</v>
      </c>
      <c r="P8" s="41">
        <f t="shared" ca="1" si="1"/>
        <v>2464</v>
      </c>
      <c r="Q8" s="41">
        <f t="shared" ca="1" si="1"/>
        <v>1463</v>
      </c>
      <c r="R8" s="1"/>
      <c r="S8" s="24">
        <f t="shared" ref="S8:S11" ca="1" si="2">SUM(E8:R8)</f>
        <v>12495</v>
      </c>
    </row>
    <row r="9" spans="2:21" ht="15.75" customHeight="1" x14ac:dyDescent="0.25">
      <c r="B9" s="105"/>
      <c r="C9" s="22">
        <f>D8+1</f>
        <v>39904</v>
      </c>
      <c r="D9" s="29">
        <f t="shared" ref="D9:D11" si="3">DATE(YEAR(C9),MONTH(C9)+3,1)-1</f>
        <v>39994</v>
      </c>
      <c r="E9" s="11"/>
      <c r="F9" s="42">
        <f t="shared" ca="1" si="1"/>
        <v>1672</v>
      </c>
      <c r="G9" s="42">
        <f t="shared" ca="1" si="1"/>
        <v>0</v>
      </c>
      <c r="H9" s="42">
        <f t="shared" ca="1" si="1"/>
        <v>811</v>
      </c>
      <c r="I9" s="42">
        <f t="shared" ca="1" si="1"/>
        <v>0</v>
      </c>
      <c r="J9" s="42">
        <f t="shared" ca="1" si="1"/>
        <v>1305</v>
      </c>
      <c r="K9" s="42">
        <f t="shared" ca="1" si="1"/>
        <v>704</v>
      </c>
      <c r="L9" s="42">
        <f t="shared" ca="1" si="1"/>
        <v>166</v>
      </c>
      <c r="M9" s="42">
        <f t="shared" ca="1" si="1"/>
        <v>501</v>
      </c>
      <c r="N9" s="42">
        <f t="shared" ca="1" si="1"/>
        <v>1248</v>
      </c>
      <c r="O9" s="42">
        <f t="shared" ca="1" si="1"/>
        <v>865</v>
      </c>
      <c r="P9" s="42">
        <f t="shared" ca="1" si="1"/>
        <v>590</v>
      </c>
      <c r="Q9" s="42">
        <f t="shared" ca="1" si="1"/>
        <v>2619</v>
      </c>
      <c r="R9" s="12"/>
      <c r="S9" s="25">
        <f t="shared" ca="1" si="2"/>
        <v>10481</v>
      </c>
    </row>
    <row r="10" spans="2:21" ht="15.75" customHeight="1" x14ac:dyDescent="0.25">
      <c r="B10" s="105"/>
      <c r="C10" s="22">
        <f>D9+1</f>
        <v>39995</v>
      </c>
      <c r="D10" s="29">
        <f t="shared" si="3"/>
        <v>40086</v>
      </c>
      <c r="E10" s="11"/>
      <c r="F10" s="42">
        <f t="shared" ca="1" si="1"/>
        <v>2193</v>
      </c>
      <c r="G10" s="42">
        <f t="shared" ca="1" si="1"/>
        <v>945</v>
      </c>
      <c r="H10" s="42">
        <f t="shared" ca="1" si="1"/>
        <v>665</v>
      </c>
      <c r="I10" s="42">
        <f t="shared" ca="1" si="1"/>
        <v>2022</v>
      </c>
      <c r="J10" s="42">
        <f t="shared" ca="1" si="1"/>
        <v>946</v>
      </c>
      <c r="K10" s="42">
        <f t="shared" ca="1" si="1"/>
        <v>202</v>
      </c>
      <c r="L10" s="42">
        <f t="shared" ca="1" si="1"/>
        <v>1755</v>
      </c>
      <c r="M10" s="42">
        <f t="shared" ca="1" si="1"/>
        <v>0</v>
      </c>
      <c r="N10" s="42">
        <f t="shared" ca="1" si="1"/>
        <v>1474</v>
      </c>
      <c r="O10" s="42">
        <f t="shared" ca="1" si="1"/>
        <v>915</v>
      </c>
      <c r="P10" s="42">
        <f t="shared" ca="1" si="1"/>
        <v>282</v>
      </c>
      <c r="Q10" s="42">
        <f t="shared" ca="1" si="1"/>
        <v>2041</v>
      </c>
      <c r="R10" s="12"/>
      <c r="S10" s="25">
        <f t="shared" ca="1" si="2"/>
        <v>13440</v>
      </c>
    </row>
    <row r="11" spans="2:21" ht="15.75" customHeight="1" x14ac:dyDescent="0.25">
      <c r="B11" s="106"/>
      <c r="C11" s="30">
        <f>D10+1</f>
        <v>40087</v>
      </c>
      <c r="D11" s="31">
        <f t="shared" si="3"/>
        <v>40178</v>
      </c>
      <c r="E11" s="11"/>
      <c r="F11" s="43">
        <f t="shared" ca="1" si="1"/>
        <v>0</v>
      </c>
      <c r="G11" s="43">
        <f t="shared" ca="1" si="1"/>
        <v>1494</v>
      </c>
      <c r="H11" s="43">
        <f t="shared" ca="1" si="1"/>
        <v>1271</v>
      </c>
      <c r="I11" s="43">
        <f t="shared" ca="1" si="1"/>
        <v>0</v>
      </c>
      <c r="J11" s="43">
        <f t="shared" ca="1" si="1"/>
        <v>933</v>
      </c>
      <c r="K11" s="43">
        <f t="shared" ca="1" si="1"/>
        <v>210</v>
      </c>
      <c r="L11" s="43">
        <f t="shared" ca="1" si="1"/>
        <v>348</v>
      </c>
      <c r="M11" s="43">
        <f t="shared" ca="1" si="1"/>
        <v>153</v>
      </c>
      <c r="N11" s="43">
        <f t="shared" ca="1" si="1"/>
        <v>922</v>
      </c>
      <c r="O11" s="43">
        <f t="shared" ca="1" si="1"/>
        <v>384</v>
      </c>
      <c r="P11" s="43">
        <f t="shared" ca="1" si="1"/>
        <v>1541</v>
      </c>
      <c r="Q11" s="43">
        <f t="shared" ca="1" si="1"/>
        <v>1669</v>
      </c>
      <c r="R11" s="12"/>
      <c r="S11" s="26">
        <f t="shared" ca="1" si="2"/>
        <v>8925</v>
      </c>
    </row>
    <row r="12" spans="2:21" ht="6" customHeight="1" x14ac:dyDescent="0.25">
      <c r="B12" s="13"/>
      <c r="C12" s="14"/>
      <c r="D12" s="14"/>
      <c r="E12" s="11"/>
      <c r="F12" s="89">
        <f ca="1">MAX($F$8:$Q$11)</f>
        <v>2619</v>
      </c>
      <c r="G12" s="99">
        <f ca="1">MAX($F$8:$Q$11)</f>
        <v>2619</v>
      </c>
      <c r="H12" s="99">
        <f t="shared" ref="H12:Q12" ca="1" si="4">MAX($F$8:$Q$11)</f>
        <v>2619</v>
      </c>
      <c r="I12" s="99">
        <f t="shared" ca="1" si="4"/>
        <v>2619</v>
      </c>
      <c r="J12" s="99">
        <f t="shared" ca="1" si="4"/>
        <v>2619</v>
      </c>
      <c r="K12" s="99">
        <f t="shared" ca="1" si="4"/>
        <v>2619</v>
      </c>
      <c r="L12" s="99">
        <f t="shared" ca="1" si="4"/>
        <v>2619</v>
      </c>
      <c r="M12" s="99">
        <f t="shared" ca="1" si="4"/>
        <v>2619</v>
      </c>
      <c r="N12" s="99">
        <f t="shared" ca="1" si="4"/>
        <v>2619</v>
      </c>
      <c r="O12" s="99">
        <f t="shared" ca="1" si="4"/>
        <v>2619</v>
      </c>
      <c r="P12" s="99">
        <f t="shared" ca="1" si="4"/>
        <v>2619</v>
      </c>
      <c r="Q12" s="97">
        <f t="shared" ca="1" si="4"/>
        <v>2619</v>
      </c>
      <c r="R12" s="12"/>
      <c r="S12" s="64">
        <v>0</v>
      </c>
    </row>
    <row r="13" spans="2:21" ht="20.100000000000001" customHeight="1" x14ac:dyDescent="0.25">
      <c r="B13" s="7"/>
      <c r="C13" s="4"/>
      <c r="D13" s="4"/>
      <c r="E13" s="4"/>
      <c r="F13" s="23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98"/>
      <c r="R13" s="2"/>
      <c r="S13" s="65"/>
    </row>
    <row r="14" spans="2:21" ht="6" customHeight="1" x14ac:dyDescent="0.25">
      <c r="B14" s="7"/>
      <c r="C14" s="4"/>
      <c r="D14" s="4"/>
      <c r="E14" s="4"/>
      <c r="F14" s="89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7"/>
      <c r="R14" s="4"/>
      <c r="S14" s="66"/>
      <c r="T14" s="4"/>
      <c r="U14" s="4"/>
    </row>
    <row r="15" spans="2:21" ht="7.5" customHeight="1" x14ac:dyDescent="0.25">
      <c r="C15" s="4"/>
      <c r="D15" s="4"/>
      <c r="E15" s="4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6"/>
    </row>
    <row r="16" spans="2:21" ht="18" customHeight="1" x14ac:dyDescent="0.25">
      <c r="B16" s="69"/>
      <c r="C16" s="102" t="s">
        <v>21</v>
      </c>
      <c r="D16" s="102"/>
      <c r="E16" s="4"/>
      <c r="F16" s="71">
        <f ca="1">SUM(F18:F21)</f>
        <v>-35</v>
      </c>
      <c r="G16" s="71">
        <f t="shared" ref="G16:Q16" ca="1" si="5">SUM(G18:G21)</f>
        <v>-267</v>
      </c>
      <c r="H16" s="71">
        <f t="shared" ca="1" si="5"/>
        <v>316</v>
      </c>
      <c r="I16" s="71">
        <f t="shared" ca="1" si="5"/>
        <v>-22</v>
      </c>
      <c r="J16" s="71">
        <f t="shared" ca="1" si="5"/>
        <v>109</v>
      </c>
      <c r="K16" s="71">
        <f t="shared" ca="1" si="5"/>
        <v>288</v>
      </c>
      <c r="L16" s="71">
        <f t="shared" ca="1" si="5"/>
        <v>-83</v>
      </c>
      <c r="M16" s="71">
        <f t="shared" ca="1" si="5"/>
        <v>-284</v>
      </c>
      <c r="N16" s="71">
        <f t="shared" ca="1" si="5"/>
        <v>53</v>
      </c>
      <c r="O16" s="71">
        <f t="shared" ca="1" si="5"/>
        <v>253</v>
      </c>
      <c r="P16" s="71">
        <f t="shared" ca="1" si="5"/>
        <v>123</v>
      </c>
      <c r="Q16" s="71">
        <f t="shared" ca="1" si="5"/>
        <v>208</v>
      </c>
      <c r="R16" s="2"/>
      <c r="S16" s="71">
        <f t="shared" ref="S16:S21" ca="1" si="6">SUM(E16:R16)</f>
        <v>659</v>
      </c>
    </row>
    <row r="17" spans="2:19" ht="9.75" customHeight="1" x14ac:dyDescent="0.25">
      <c r="C17"/>
      <c r="D17"/>
      <c r="E17"/>
      <c r="F17" s="100">
        <f ca="1">MIN($F$18:$Q$21)</f>
        <v>-1522</v>
      </c>
      <c r="G17" s="100">
        <f t="shared" ref="G17:Q17" ca="1" si="7">MIN($F$18:$Q$21)</f>
        <v>-1522</v>
      </c>
      <c r="H17" s="100">
        <f t="shared" ca="1" si="7"/>
        <v>-1522</v>
      </c>
      <c r="I17" s="100">
        <f t="shared" ca="1" si="7"/>
        <v>-1522</v>
      </c>
      <c r="J17" s="100">
        <f t="shared" ca="1" si="7"/>
        <v>-1522</v>
      </c>
      <c r="K17" s="100">
        <f t="shared" ca="1" si="7"/>
        <v>-1522</v>
      </c>
      <c r="L17" s="100">
        <f t="shared" ca="1" si="7"/>
        <v>-1522</v>
      </c>
      <c r="M17" s="100">
        <f t="shared" ca="1" si="7"/>
        <v>-1522</v>
      </c>
      <c r="N17" s="100">
        <f t="shared" ca="1" si="7"/>
        <v>-1522</v>
      </c>
      <c r="O17" s="100">
        <f t="shared" ca="1" si="7"/>
        <v>-1522</v>
      </c>
      <c r="P17" s="100">
        <f t="shared" ca="1" si="7"/>
        <v>-1522</v>
      </c>
      <c r="Q17" s="100">
        <f t="shared" ca="1" si="7"/>
        <v>-1522</v>
      </c>
      <c r="R17" s="2"/>
      <c r="S17">
        <v>0</v>
      </c>
    </row>
    <row r="18" spans="2:19" ht="15.75" customHeight="1" x14ac:dyDescent="0.25">
      <c r="B18" s="107" t="s">
        <v>6</v>
      </c>
      <c r="C18" s="73">
        <f>DATE(B$4,1,1)</f>
        <v>39814</v>
      </c>
      <c r="D18" s="74">
        <f>DATE(YEAR(C18),MONTH(C18)+3,1)-1</f>
        <v>39903</v>
      </c>
      <c r="E18" s="9"/>
      <c r="F18" s="78">
        <f ca="1">(F$4/4)-F8</f>
        <v>830</v>
      </c>
      <c r="G18" s="78">
        <f t="shared" ref="G18:Q18" ca="1" si="8">(G$4/4)-G8</f>
        <v>-78</v>
      </c>
      <c r="H18" s="78">
        <f t="shared" ca="1" si="8"/>
        <v>-687</v>
      </c>
      <c r="I18" s="78">
        <f t="shared" ca="1" si="8"/>
        <v>500</v>
      </c>
      <c r="J18" s="78">
        <f t="shared" ca="1" si="8"/>
        <v>-82</v>
      </c>
      <c r="K18" s="78">
        <f t="shared" ca="1" si="8"/>
        <v>-96</v>
      </c>
      <c r="L18" s="78">
        <f t="shared" ca="1" si="8"/>
        <v>-439</v>
      </c>
      <c r="M18" s="78">
        <f t="shared" ca="1" si="8"/>
        <v>-380</v>
      </c>
      <c r="N18" s="78">
        <f t="shared" ca="1" si="8"/>
        <v>-53</v>
      </c>
      <c r="O18" s="78">
        <f t="shared" ca="1" si="8"/>
        <v>167</v>
      </c>
      <c r="P18" s="78">
        <f t="shared" ca="1" si="8"/>
        <v>-1214</v>
      </c>
      <c r="Q18" s="78">
        <f t="shared" ca="1" si="8"/>
        <v>537</v>
      </c>
      <c r="R18" s="2"/>
      <c r="S18" s="81">
        <f t="shared" ca="1" si="6"/>
        <v>-995</v>
      </c>
    </row>
    <row r="19" spans="2:19" ht="15.75" customHeight="1" x14ac:dyDescent="0.25">
      <c r="B19" s="108"/>
      <c r="C19" s="70">
        <f>D18+1</f>
        <v>39904</v>
      </c>
      <c r="D19" s="75">
        <f t="shared" ref="D19:D21" si="9">DATE(YEAR(C19),MONTH(C19)+3,1)-1</f>
        <v>39994</v>
      </c>
      <c r="E19" s="9"/>
      <c r="F19" s="79">
        <f ca="1">(F$4/4)-F9</f>
        <v>-672</v>
      </c>
      <c r="G19" s="79">
        <f t="shared" ref="G19:Q19" ca="1" si="10">(G$4/4)-G9</f>
        <v>750</v>
      </c>
      <c r="H19" s="79">
        <f t="shared" ca="1" si="10"/>
        <v>439</v>
      </c>
      <c r="I19" s="79">
        <f t="shared" ca="1" si="10"/>
        <v>500</v>
      </c>
      <c r="J19" s="79">
        <f t="shared" ca="1" si="10"/>
        <v>-180</v>
      </c>
      <c r="K19" s="79">
        <f t="shared" ca="1" si="10"/>
        <v>-204</v>
      </c>
      <c r="L19" s="79">
        <f t="shared" ca="1" si="10"/>
        <v>709</v>
      </c>
      <c r="M19" s="79">
        <f t="shared" ca="1" si="10"/>
        <v>-251</v>
      </c>
      <c r="N19" s="79">
        <f t="shared" ca="1" si="10"/>
        <v>2</v>
      </c>
      <c r="O19" s="79">
        <f t="shared" ca="1" si="10"/>
        <v>-115</v>
      </c>
      <c r="P19" s="79">
        <f t="shared" ca="1" si="10"/>
        <v>660</v>
      </c>
      <c r="Q19" s="79">
        <f t="shared" ca="1" si="10"/>
        <v>-619</v>
      </c>
      <c r="R19" s="10"/>
      <c r="S19" s="82">
        <f t="shared" ca="1" si="6"/>
        <v>1019</v>
      </c>
    </row>
    <row r="20" spans="2:19" ht="15.75" customHeight="1" x14ac:dyDescent="0.25">
      <c r="B20" s="108"/>
      <c r="C20" s="70">
        <f>D19+1</f>
        <v>39995</v>
      </c>
      <c r="D20" s="75">
        <f t="shared" si="9"/>
        <v>40086</v>
      </c>
      <c r="E20" s="9"/>
      <c r="F20" s="79">
        <f ca="1">(F$4/4)-F10</f>
        <v>-1193</v>
      </c>
      <c r="G20" s="79">
        <f t="shared" ref="G20:Q20" ca="1" si="11">(G$4/4)-G10</f>
        <v>-195</v>
      </c>
      <c r="H20" s="79">
        <f t="shared" ca="1" si="11"/>
        <v>585</v>
      </c>
      <c r="I20" s="79">
        <f t="shared" ca="1" si="11"/>
        <v>-1522</v>
      </c>
      <c r="J20" s="79">
        <f t="shared" ca="1" si="11"/>
        <v>179</v>
      </c>
      <c r="K20" s="79">
        <f t="shared" ca="1" si="11"/>
        <v>298</v>
      </c>
      <c r="L20" s="79">
        <f t="shared" ca="1" si="11"/>
        <v>-880</v>
      </c>
      <c r="M20" s="79">
        <f t="shared" ca="1" si="11"/>
        <v>250</v>
      </c>
      <c r="N20" s="79">
        <f t="shared" ca="1" si="11"/>
        <v>-224</v>
      </c>
      <c r="O20" s="79">
        <f t="shared" ca="1" si="11"/>
        <v>-165</v>
      </c>
      <c r="P20" s="79">
        <f t="shared" ca="1" si="11"/>
        <v>968</v>
      </c>
      <c r="Q20" s="79">
        <f t="shared" ca="1" si="11"/>
        <v>-41</v>
      </c>
      <c r="R20" s="10"/>
      <c r="S20" s="82">
        <f t="shared" ca="1" si="6"/>
        <v>-1940</v>
      </c>
    </row>
    <row r="21" spans="2:19" ht="15.75" customHeight="1" x14ac:dyDescent="0.25">
      <c r="B21" s="109"/>
      <c r="C21" s="76">
        <f>D20+1</f>
        <v>40087</v>
      </c>
      <c r="D21" s="77">
        <f t="shared" si="9"/>
        <v>40178</v>
      </c>
      <c r="E21" s="9"/>
      <c r="F21" s="80">
        <f ca="1">(F$4/4)-F11</f>
        <v>1000</v>
      </c>
      <c r="G21" s="80">
        <f t="shared" ref="G21:Q21" ca="1" si="12">(G$4/4)-G11</f>
        <v>-744</v>
      </c>
      <c r="H21" s="80">
        <f t="shared" ca="1" si="12"/>
        <v>-21</v>
      </c>
      <c r="I21" s="80">
        <f t="shared" ca="1" si="12"/>
        <v>500</v>
      </c>
      <c r="J21" s="80">
        <f t="shared" ca="1" si="12"/>
        <v>192</v>
      </c>
      <c r="K21" s="80">
        <f t="shared" ca="1" si="12"/>
        <v>290</v>
      </c>
      <c r="L21" s="80">
        <f t="shared" ca="1" si="12"/>
        <v>527</v>
      </c>
      <c r="M21" s="80">
        <f t="shared" ca="1" si="12"/>
        <v>97</v>
      </c>
      <c r="N21" s="80">
        <f t="shared" ca="1" si="12"/>
        <v>328</v>
      </c>
      <c r="O21" s="80">
        <f t="shared" ca="1" si="12"/>
        <v>366</v>
      </c>
      <c r="P21" s="80">
        <f t="shared" ca="1" si="12"/>
        <v>-291</v>
      </c>
      <c r="Q21" s="80">
        <f t="shared" ca="1" si="12"/>
        <v>331</v>
      </c>
      <c r="R21" s="10"/>
      <c r="S21" s="83">
        <f t="shared" ca="1" si="6"/>
        <v>2575</v>
      </c>
    </row>
    <row r="22" spans="2:19" ht="6" customHeight="1" x14ac:dyDescent="0.25">
      <c r="B22" s="15"/>
      <c r="C22" s="16"/>
      <c r="D22" s="16"/>
      <c r="E22" s="9"/>
      <c r="F22" s="90">
        <f ca="1">MAX($F$18:$Q$21)</f>
        <v>1000</v>
      </c>
      <c r="G22" s="91">
        <f t="shared" ref="G22:Q22" ca="1" si="13">MAX($F$18:$Q$21)</f>
        <v>1000</v>
      </c>
      <c r="H22" s="91">
        <f t="shared" ca="1" si="13"/>
        <v>1000</v>
      </c>
      <c r="I22" s="91">
        <f t="shared" ca="1" si="13"/>
        <v>1000</v>
      </c>
      <c r="J22" s="91">
        <f t="shared" ca="1" si="13"/>
        <v>1000</v>
      </c>
      <c r="K22" s="91">
        <f t="shared" ca="1" si="13"/>
        <v>1000</v>
      </c>
      <c r="L22" s="91">
        <f t="shared" ca="1" si="13"/>
        <v>1000</v>
      </c>
      <c r="M22" s="91">
        <f t="shared" ca="1" si="13"/>
        <v>1000</v>
      </c>
      <c r="N22" s="91">
        <f t="shared" ca="1" si="13"/>
        <v>1000</v>
      </c>
      <c r="O22" s="91">
        <f t="shared" ca="1" si="13"/>
        <v>1000</v>
      </c>
      <c r="P22" s="91">
        <f t="shared" ca="1" si="13"/>
        <v>1000</v>
      </c>
      <c r="Q22" s="92">
        <f t="shared" ca="1" si="13"/>
        <v>1000</v>
      </c>
      <c r="R22" s="10"/>
      <c r="S22" s="86">
        <v>0</v>
      </c>
    </row>
    <row r="23" spans="2:19" ht="20.100000000000001" customHeight="1" x14ac:dyDescent="0.25">
      <c r="B23" s="8"/>
      <c r="C23" s="4"/>
      <c r="D23" s="4"/>
      <c r="E23" s="4"/>
      <c r="F23" s="84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85"/>
      <c r="R23" s="2"/>
      <c r="S23" s="87"/>
    </row>
    <row r="24" spans="2:19" ht="6" customHeight="1" x14ac:dyDescent="0.25">
      <c r="F24" s="93">
        <f ca="1">MAX($F$18:$Q$21)</f>
        <v>1000</v>
      </c>
      <c r="G24" s="94">
        <f t="shared" ref="G24:Q24" ca="1" si="14">MAX($F$18:$Q$21)</f>
        <v>1000</v>
      </c>
      <c r="H24" s="94">
        <f t="shared" ca="1" si="14"/>
        <v>1000</v>
      </c>
      <c r="I24" s="94">
        <f t="shared" ca="1" si="14"/>
        <v>1000</v>
      </c>
      <c r="J24" s="94">
        <f t="shared" ca="1" si="14"/>
        <v>1000</v>
      </c>
      <c r="K24" s="94">
        <f t="shared" ca="1" si="14"/>
        <v>1000</v>
      </c>
      <c r="L24" s="94">
        <f t="shared" ca="1" si="14"/>
        <v>1000</v>
      </c>
      <c r="M24" s="94">
        <f t="shared" ca="1" si="14"/>
        <v>1000</v>
      </c>
      <c r="N24" s="94">
        <f t="shared" ca="1" si="14"/>
        <v>1000</v>
      </c>
      <c r="O24" s="94">
        <f t="shared" ca="1" si="14"/>
        <v>1000</v>
      </c>
      <c r="P24" s="94">
        <f t="shared" ca="1" si="14"/>
        <v>1000</v>
      </c>
      <c r="Q24" s="95">
        <f t="shared" ca="1" si="14"/>
        <v>1000</v>
      </c>
      <c r="S24" s="88">
        <v>0</v>
      </c>
    </row>
  </sheetData>
  <mergeCells count="5">
    <mergeCell ref="C6:D6"/>
    <mergeCell ref="C16:D16"/>
    <mergeCell ref="C4:D4"/>
    <mergeCell ref="B8:B11"/>
    <mergeCell ref="B18:B21"/>
  </mergeCells>
  <conditionalFormatting sqref="F18:Q21">
    <cfRule type="cellIs" dxfId="1" priority="2" operator="lessThan">
      <formula>0</formula>
    </cfRule>
  </conditionalFormatting>
  <conditionalFormatting sqref="S18:S21">
    <cfRule type="cellIs" dxfId="0" priority="1" operator="lessThan">
      <formula>0</formula>
    </cfRule>
  </conditionalFormatting>
  <dataValidations count="1">
    <dataValidation operator="greaterThanOrEqual" allowBlank="1" showInputMessage="1" showErrorMessage="1" sqref="R1:R8 F1:Q3"/>
  </dataValidations>
  <printOptions horizontalCentered="1"/>
  <pageMargins left="0.19685039370078741" right="0.19685039370078741" top="1.9685039370078741" bottom="0.78740157480314965" header="0.31496062992125984" footer="0.31496062992125984"/>
  <pageSetup paperSize="9" scale="90" orientation="landscape" r:id="rId1"/>
  <headerFooter>
    <oddHeader>&amp;L&amp;G&amp;C&amp;"-,Gras"&amp;20&amp;K00-049Nom de la société&amp;R&amp;K00-049Budget</oddHeader>
  </headerFooter>
  <legacyDrawingHF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0.39997558519241921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Suivi!S7:S12</xm:f>
              <xm:sqref>S13</xm:sqref>
            </x14:sparkline>
          </x14:sparklines>
        </x14:sparklineGroup>
        <x14:sparklineGroup type="column" displayEmptyCellsAs="gap" first="1" last="1" negative="1">
          <x14:colorSeries theme="0"/>
          <x14:colorNegative rgb="FFC00000"/>
          <x14:colorAxis rgb="FF000000"/>
          <x14:colorMarkers theme="6" tint="-0.499984740745262"/>
          <x14:colorFirst theme="7" tint="0.39997558519241921"/>
          <x14:colorLast theme="7" tint="0.39997558519241921"/>
          <x14:colorHigh theme="6"/>
          <x14:colorLow theme="6"/>
          <x14:sparklines>
            <x14:sparkline>
              <xm:f>Suivi!F17:F22</xm:f>
              <xm:sqref>F23</xm:sqref>
            </x14:sparkline>
            <x14:sparkline>
              <xm:f>Suivi!G17:G22</xm:f>
              <xm:sqref>G23</xm:sqref>
            </x14:sparkline>
            <x14:sparkline>
              <xm:f>Suivi!H17:H22</xm:f>
              <xm:sqref>H23</xm:sqref>
            </x14:sparkline>
            <x14:sparkline>
              <xm:f>Suivi!I17:I22</xm:f>
              <xm:sqref>I23</xm:sqref>
            </x14:sparkline>
            <x14:sparkline>
              <xm:f>Suivi!J17:J22</xm:f>
              <xm:sqref>J23</xm:sqref>
            </x14:sparkline>
            <x14:sparkline>
              <xm:f>Suivi!K17:K22</xm:f>
              <xm:sqref>K23</xm:sqref>
            </x14:sparkline>
            <x14:sparkline>
              <xm:f>Suivi!L17:L22</xm:f>
              <xm:sqref>L23</xm:sqref>
            </x14:sparkline>
            <x14:sparkline>
              <xm:f>Suivi!M17:M22</xm:f>
              <xm:sqref>M23</xm:sqref>
            </x14:sparkline>
            <x14:sparkline>
              <xm:f>Suivi!N17:N22</xm:f>
              <xm:sqref>N23</xm:sqref>
            </x14:sparkline>
            <x14:sparkline>
              <xm:f>Suivi!O17:O22</xm:f>
              <xm:sqref>O23</xm:sqref>
            </x14:sparkline>
            <x14:sparkline>
              <xm:f>Suivi!P17:P22</xm:f>
              <xm:sqref>P23</xm:sqref>
            </x14:sparkline>
            <x14:sparkline>
              <xm:f>Suivi!Q17:Q22</xm:f>
              <xm:sqref>Q23</xm:sqref>
            </x14:sparkline>
          </x14:sparklines>
        </x14:sparklineGroup>
        <x14:sparklineGroup type="column" displayEmptyCellsAs="gap" high="1" last="1">
          <x14:colorSeries theme="0"/>
          <x14:colorNegative theme="5"/>
          <x14:colorAxis rgb="FF000000"/>
          <x14:colorMarkers theme="4" tint="-0.499984740745262"/>
          <x14:colorFirst theme="4" tint="0.39997558519241921"/>
          <x14:colorLast theme="4" tint="-0.249977111117893"/>
          <x14:colorHigh theme="4" tint="0.39997558519241921"/>
          <x14:colorLow theme="4"/>
          <x14:sparklines>
            <x14:sparkline>
              <xm:f>Suivi!F7:F12</xm:f>
              <xm:sqref>F13</xm:sqref>
            </x14:sparkline>
            <x14:sparkline>
              <xm:f>Suivi!G7:G12</xm:f>
              <xm:sqref>G13</xm:sqref>
            </x14:sparkline>
            <x14:sparkline>
              <xm:f>Suivi!H7:H12</xm:f>
              <xm:sqref>H13</xm:sqref>
            </x14:sparkline>
            <x14:sparkline>
              <xm:f>Suivi!I7:I12</xm:f>
              <xm:sqref>I13</xm:sqref>
            </x14:sparkline>
            <x14:sparkline>
              <xm:f>Suivi!J7:J12</xm:f>
              <xm:sqref>J13</xm:sqref>
            </x14:sparkline>
            <x14:sparkline>
              <xm:f>Suivi!K7:K12</xm:f>
              <xm:sqref>K13</xm:sqref>
            </x14:sparkline>
            <x14:sparkline>
              <xm:f>Suivi!L7:L12</xm:f>
              <xm:sqref>L13</xm:sqref>
            </x14:sparkline>
            <x14:sparkline>
              <xm:f>Suivi!M7:M12</xm:f>
              <xm:sqref>M13</xm:sqref>
            </x14:sparkline>
            <x14:sparkline>
              <xm:f>Suivi!N7:N12</xm:f>
              <xm:sqref>N13</xm:sqref>
            </x14:sparkline>
            <x14:sparkline>
              <xm:f>Suivi!O7:O12</xm:f>
              <xm:sqref>O13</xm:sqref>
            </x14:sparkline>
            <x14:sparkline>
              <xm:f>Suivi!P7:P12</xm:f>
              <xm:sqref>P13</xm:sqref>
            </x14:sparkline>
            <x14:sparkline>
              <xm:f>Suivi!Q7:Q12</xm:f>
              <xm:sqref>Q13</xm:sqref>
            </x14:sparkline>
          </x14:sparklines>
        </x14:sparklineGroup>
        <x14:sparklineGroup type="column" displayEmptyCellsAs="gap" negative="1">
          <x14:colorSeries theme="7" tint="0.39997558519241921"/>
          <x14:colorNegative rgb="FFC00000"/>
          <x14:colorAxis rgb="FF000000"/>
          <x14:colorMarkers theme="6" tint="-0.499984740745262"/>
          <x14:colorFirst theme="6" tint="0.39997558519241921"/>
          <x14:colorLast theme="6" tint="0.39997558519241921"/>
          <x14:colorHigh theme="6"/>
          <x14:colorLow theme="6"/>
          <x14:sparklines>
            <x14:sparkline>
              <xm:f>Suivi!S17:S22</xm:f>
              <xm:sqref>S23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D3" sqref="D3"/>
    </sheetView>
  </sheetViews>
  <sheetFormatPr baseColWidth="10" defaultColWidth="0" defaultRowHeight="15" zeroHeight="1" x14ac:dyDescent="0.25"/>
  <cols>
    <col min="1" max="1" width="1" style="44" customWidth="1"/>
    <col min="2" max="2" width="22.7109375" style="44" customWidth="1"/>
    <col min="3" max="3" width="1" style="44" customWidth="1"/>
    <col min="4" max="4" width="19.28515625" style="45" customWidth="1"/>
    <col min="5" max="5" width="0.85546875" style="45" customWidth="1"/>
    <col min="6" max="6" width="18.140625" style="45" customWidth="1"/>
    <col min="7" max="7" width="0.85546875" style="45" customWidth="1"/>
    <col min="8" max="8" width="12.7109375" style="45" customWidth="1"/>
    <col min="9" max="9" width="0.85546875" style="44" customWidth="1"/>
    <col min="10" max="10" width="12.7109375" style="44" customWidth="1"/>
    <col min="11" max="11" width="0.85546875" style="44" customWidth="1"/>
    <col min="12" max="12" width="31.7109375" style="44" customWidth="1"/>
    <col min="13" max="13" width="3.42578125" style="44" customWidth="1"/>
    <col min="14" max="16384" width="11.42578125" hidden="1"/>
  </cols>
  <sheetData>
    <row r="1" spans="1:13" ht="36.950000000000003" customHeight="1" x14ac:dyDescent="0.25">
      <c r="A1" s="46"/>
      <c r="B1" s="60" t="s">
        <v>22</v>
      </c>
      <c r="C1" s="47"/>
      <c r="D1" s="48"/>
      <c r="E1" s="48"/>
      <c r="F1" s="48"/>
      <c r="G1" s="48"/>
      <c r="H1" s="48"/>
      <c r="I1" s="46"/>
      <c r="J1" s="46"/>
      <c r="K1" s="46"/>
      <c r="L1" s="46"/>
      <c r="M1" s="46"/>
    </row>
    <row r="2" spans="1:13" ht="4.5" customHeight="1" thickBot="1" x14ac:dyDescent="0.3">
      <c r="A2" s="46"/>
      <c r="B2" s="46"/>
      <c r="C2" s="46"/>
      <c r="D2" s="48"/>
      <c r="E2" s="48"/>
      <c r="F2" s="48"/>
      <c r="G2" s="48"/>
      <c r="H2" s="48"/>
      <c r="I2" s="46"/>
      <c r="J2" s="46"/>
      <c r="K2" s="46"/>
      <c r="L2" s="46"/>
      <c r="M2" s="46"/>
    </row>
    <row r="3" spans="1:13" ht="30" customHeight="1" thickBot="1" x14ac:dyDescent="0.3">
      <c r="A3" s="46"/>
      <c r="B3" s="49" t="s">
        <v>1</v>
      </c>
      <c r="C3" s="49"/>
      <c r="D3" s="52" t="s">
        <v>33</v>
      </c>
      <c r="E3" s="50"/>
      <c r="F3" s="49"/>
      <c r="G3" s="49"/>
      <c r="H3" s="57" t="s">
        <v>26</v>
      </c>
      <c r="I3" s="55"/>
      <c r="J3" s="58" t="s">
        <v>28</v>
      </c>
      <c r="K3" s="55"/>
      <c r="L3" s="57" t="s">
        <v>27</v>
      </c>
      <c r="M3" s="46"/>
    </row>
    <row r="4" spans="1:13" ht="5.0999999999999996" customHeight="1" thickBot="1" x14ac:dyDescent="0.3">
      <c r="A4" s="46"/>
      <c r="B4" s="49"/>
      <c r="C4" s="49"/>
      <c r="D4" s="50"/>
      <c r="E4" s="50"/>
      <c r="F4" s="49"/>
      <c r="G4" s="49"/>
      <c r="H4" s="50"/>
      <c r="I4" s="50"/>
      <c r="J4" s="50"/>
      <c r="K4" s="50"/>
      <c r="L4" s="50"/>
      <c r="M4" s="46"/>
    </row>
    <row r="5" spans="1:13" ht="30" customHeight="1" thickBot="1" x14ac:dyDescent="0.3">
      <c r="A5" s="46"/>
      <c r="B5" s="49" t="s">
        <v>2</v>
      </c>
      <c r="C5" s="49"/>
      <c r="D5" s="52" t="s">
        <v>5</v>
      </c>
      <c r="E5" s="50"/>
      <c r="F5" s="49" t="s">
        <v>23</v>
      </c>
      <c r="G5" s="49"/>
      <c r="H5" s="54">
        <v>1</v>
      </c>
      <c r="I5" s="50"/>
      <c r="J5" s="59" t="str">
        <f>CHAR(64+H5)</f>
        <v>A</v>
      </c>
      <c r="K5" s="50"/>
      <c r="L5" s="59" t="str">
        <f>"["&amp;$D$3&amp;"]"&amp;$D$5&amp;"!"&amp;J5&amp;$D$7&amp;":"&amp;J5&amp;$D$9</f>
        <v>[Chap01Journal.xlsx]Liste!A2:A160</v>
      </c>
      <c r="M5" s="46"/>
    </row>
    <row r="6" spans="1:13" ht="4.5" customHeight="1" thickBot="1" x14ac:dyDescent="0.3">
      <c r="A6" s="46"/>
      <c r="B6" s="49"/>
      <c r="C6" s="49"/>
      <c r="D6" s="50"/>
      <c r="E6" s="50"/>
      <c r="F6" s="49"/>
      <c r="G6" s="49"/>
      <c r="H6" s="50"/>
      <c r="I6" s="50"/>
      <c r="J6" s="55"/>
      <c r="K6" s="50"/>
      <c r="L6" s="50"/>
      <c r="M6" s="46"/>
    </row>
    <row r="7" spans="1:13" ht="30" customHeight="1" thickBot="1" x14ac:dyDescent="0.3">
      <c r="A7" s="46"/>
      <c r="B7" s="49" t="s">
        <v>3</v>
      </c>
      <c r="C7" s="49"/>
      <c r="D7" s="53">
        <v>2</v>
      </c>
      <c r="E7" s="50"/>
      <c r="F7" s="49" t="s">
        <v>24</v>
      </c>
      <c r="G7" s="49"/>
      <c r="H7" s="54">
        <v>2</v>
      </c>
      <c r="I7" s="50"/>
      <c r="J7" s="59" t="str">
        <f>CHAR(64+H7)</f>
        <v>B</v>
      </c>
      <c r="K7" s="50"/>
      <c r="L7" s="59" t="str">
        <f>"["&amp;$D$3&amp;"]"&amp;$D$5&amp;"!"&amp;J7&amp;$D$7&amp;":"&amp;J7&amp;$D$9</f>
        <v>[Chap01Journal.xlsx]Liste!B2:B160</v>
      </c>
      <c r="M7" s="46"/>
    </row>
    <row r="8" spans="1:13" ht="5.0999999999999996" customHeight="1" thickBot="1" x14ac:dyDescent="0.3">
      <c r="A8" s="46"/>
      <c r="B8" s="49"/>
      <c r="C8" s="49"/>
      <c r="D8" s="50"/>
      <c r="E8" s="50"/>
      <c r="F8" s="49"/>
      <c r="G8" s="49"/>
      <c r="H8" s="50"/>
      <c r="I8" s="50"/>
      <c r="J8" s="55"/>
      <c r="K8" s="50"/>
      <c r="L8" s="50"/>
      <c r="M8" s="46"/>
    </row>
    <row r="9" spans="1:13" ht="30" customHeight="1" thickBot="1" x14ac:dyDescent="0.3">
      <c r="A9" s="46"/>
      <c r="B9" s="49" t="s">
        <v>4</v>
      </c>
      <c r="C9" s="49"/>
      <c r="D9" s="53">
        <v>160</v>
      </c>
      <c r="E9" s="50"/>
      <c r="F9" s="49" t="s">
        <v>25</v>
      </c>
      <c r="G9" s="49"/>
      <c r="H9" s="54">
        <v>4</v>
      </c>
      <c r="I9" s="50"/>
      <c r="J9" s="59" t="str">
        <f>CHAR(64+H9)</f>
        <v>D</v>
      </c>
      <c r="K9" s="50"/>
      <c r="L9" s="59" t="str">
        <f>"["&amp;$D$3&amp;"]"&amp;$D$5&amp;"!"&amp;J9&amp;$D$7&amp;":"&amp;J9&amp;$D$9</f>
        <v>[Chap01Journal.xlsx]Liste!D2:D160</v>
      </c>
      <c r="M9" s="46"/>
    </row>
    <row r="10" spans="1:13" x14ac:dyDescent="0.25">
      <c r="A10" s="46"/>
      <c r="B10" s="46"/>
      <c r="C10" s="46"/>
      <c r="D10" s="48"/>
      <c r="E10" s="48"/>
      <c r="F10" s="48"/>
      <c r="G10" s="48"/>
      <c r="H10" s="48"/>
      <c r="I10" s="46"/>
      <c r="J10" s="46"/>
      <c r="K10" s="46"/>
      <c r="L10" s="46"/>
      <c r="M10" s="4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C3" sqref="C3"/>
    </sheetView>
  </sheetViews>
  <sheetFormatPr baseColWidth="10" defaultColWidth="0" defaultRowHeight="15" zeroHeight="1" x14ac:dyDescent="0.25"/>
  <cols>
    <col min="1" max="1" width="1" style="44" customWidth="1"/>
    <col min="2" max="2" width="3.7109375" style="44" customWidth="1"/>
    <col min="3" max="3" width="14.7109375" style="44" customWidth="1"/>
    <col min="4" max="4" width="1" style="44" customWidth="1"/>
    <col min="5" max="5" width="20.7109375" style="44" customWidth="1"/>
    <col min="6" max="6" width="6" style="44" customWidth="1"/>
    <col min="7" max="16384" width="11.42578125" style="44" hidden="1"/>
  </cols>
  <sheetData>
    <row r="1" spans="1:6" ht="36.75" customHeight="1" x14ac:dyDescent="0.25">
      <c r="A1" s="46"/>
      <c r="B1" s="60" t="s">
        <v>29</v>
      </c>
      <c r="C1" s="46"/>
      <c r="D1" s="46"/>
      <c r="E1" s="46"/>
      <c r="F1" s="46"/>
    </row>
    <row r="2" spans="1:6" ht="3.75" customHeight="1" thickBot="1" x14ac:dyDescent="0.3">
      <c r="A2" s="46"/>
      <c r="B2" s="46"/>
      <c r="C2" s="46"/>
      <c r="D2" s="46"/>
      <c r="E2" s="46"/>
      <c r="F2" s="46"/>
    </row>
    <row r="3" spans="1:6" ht="30" customHeight="1" thickBot="1" x14ac:dyDescent="0.3">
      <c r="A3" s="46"/>
      <c r="B3" s="46"/>
      <c r="C3" s="57" t="s">
        <v>30</v>
      </c>
      <c r="D3" s="56"/>
      <c r="E3" s="57" t="s">
        <v>31</v>
      </c>
      <c r="F3" s="46"/>
    </row>
    <row r="4" spans="1:6" ht="4.5" customHeight="1" x14ac:dyDescent="0.25">
      <c r="A4" s="46"/>
      <c r="B4" s="46"/>
      <c r="C4" s="51"/>
      <c r="D4" s="51"/>
      <c r="E4" s="51"/>
      <c r="F4" s="46"/>
    </row>
    <row r="5" spans="1:6" ht="20.25" customHeight="1" x14ac:dyDescent="0.25">
      <c r="A5" s="46"/>
      <c r="B5" s="46"/>
      <c r="C5" s="62">
        <v>218400</v>
      </c>
      <c r="D5" s="61"/>
      <c r="E5" s="63" t="s">
        <v>11</v>
      </c>
      <c r="F5" s="46"/>
    </row>
    <row r="6" spans="1:6" ht="20.25" customHeight="1" x14ac:dyDescent="0.25">
      <c r="A6" s="46"/>
      <c r="B6" s="46"/>
      <c r="C6" s="62">
        <v>606110</v>
      </c>
      <c r="D6" s="61"/>
      <c r="E6" s="63" t="s">
        <v>8</v>
      </c>
      <c r="F6" s="46"/>
    </row>
    <row r="7" spans="1:6" ht="20.25" customHeight="1" x14ac:dyDescent="0.25">
      <c r="A7" s="46"/>
      <c r="B7" s="46"/>
      <c r="C7" s="62">
        <v>606300</v>
      </c>
      <c r="D7" s="61"/>
      <c r="E7" s="63" t="s">
        <v>32</v>
      </c>
      <c r="F7" s="46"/>
    </row>
    <row r="8" spans="1:6" ht="20.25" customHeight="1" x14ac:dyDescent="0.25">
      <c r="A8" s="46"/>
      <c r="B8" s="46"/>
      <c r="C8" s="62">
        <v>606800</v>
      </c>
      <c r="D8" s="61"/>
      <c r="E8" s="63" t="s">
        <v>12</v>
      </c>
      <c r="F8" s="46"/>
    </row>
    <row r="9" spans="1:6" ht="20.25" customHeight="1" x14ac:dyDescent="0.25">
      <c r="A9" s="46"/>
      <c r="B9" s="46"/>
      <c r="C9" s="62">
        <v>615500</v>
      </c>
      <c r="D9" s="61"/>
      <c r="E9" s="63" t="s">
        <v>13</v>
      </c>
      <c r="F9" s="46"/>
    </row>
    <row r="10" spans="1:6" ht="20.25" customHeight="1" x14ac:dyDescent="0.25">
      <c r="A10" s="46"/>
      <c r="B10" s="46"/>
      <c r="C10" s="62">
        <v>615510</v>
      </c>
      <c r="D10" s="61"/>
      <c r="E10" s="63" t="s">
        <v>14</v>
      </c>
      <c r="F10" s="46"/>
    </row>
    <row r="11" spans="1:6" ht="20.25" customHeight="1" x14ac:dyDescent="0.25">
      <c r="A11" s="46"/>
      <c r="B11" s="46"/>
      <c r="C11" s="62">
        <v>615610</v>
      </c>
      <c r="D11" s="61"/>
      <c r="E11" s="63" t="s">
        <v>18</v>
      </c>
      <c r="F11" s="46"/>
    </row>
    <row r="12" spans="1:6" ht="20.25" customHeight="1" x14ac:dyDescent="0.25">
      <c r="A12" s="46"/>
      <c r="B12" s="46"/>
      <c r="C12" s="62">
        <v>624800</v>
      </c>
      <c r="D12" s="61"/>
      <c r="E12" s="63" t="s">
        <v>9</v>
      </c>
      <c r="F12" s="46"/>
    </row>
    <row r="13" spans="1:6" ht="20.25" customHeight="1" x14ac:dyDescent="0.25">
      <c r="A13" s="46"/>
      <c r="B13" s="46"/>
      <c r="C13" s="62">
        <v>625100</v>
      </c>
      <c r="D13" s="61"/>
      <c r="E13" s="63" t="s">
        <v>15</v>
      </c>
      <c r="F13" s="46"/>
    </row>
    <row r="14" spans="1:6" ht="20.25" customHeight="1" x14ac:dyDescent="0.25">
      <c r="A14" s="46"/>
      <c r="B14" s="46"/>
      <c r="C14" s="62">
        <v>626100</v>
      </c>
      <c r="D14" s="61"/>
      <c r="E14" s="63" t="s">
        <v>16</v>
      </c>
      <c r="F14" s="46"/>
    </row>
    <row r="15" spans="1:6" ht="20.25" customHeight="1" x14ac:dyDescent="0.25">
      <c r="A15" s="46"/>
      <c r="B15" s="46"/>
      <c r="C15" s="62">
        <v>626200</v>
      </c>
      <c r="D15" s="61"/>
      <c r="E15" s="63" t="s">
        <v>10</v>
      </c>
      <c r="F15" s="46"/>
    </row>
    <row r="16" spans="1:6" ht="20.25" customHeight="1" x14ac:dyDescent="0.25">
      <c r="A16" s="46"/>
      <c r="B16" s="46"/>
      <c r="C16" s="62">
        <v>647500</v>
      </c>
      <c r="D16" s="61"/>
      <c r="E16" s="63" t="s">
        <v>17</v>
      </c>
      <c r="F16" s="46"/>
    </row>
    <row r="17" spans="1:6" ht="27" customHeight="1" x14ac:dyDescent="0.25">
      <c r="A17" s="46"/>
      <c r="B17" s="46"/>
      <c r="C17" s="46"/>
      <c r="D17" s="46"/>
      <c r="E17" s="46"/>
      <c r="F17" s="46"/>
    </row>
  </sheetData>
  <dataValidations count="1">
    <dataValidation operator="greaterThanOrEqual" allowBlank="1" showInputMessage="1" showErrorMessage="1" sqref="C5:D1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Suivi</vt:lpstr>
      <vt:lpstr>Par</vt:lpstr>
      <vt:lpstr>Comptes</vt:lpstr>
      <vt:lpstr>Comptes</vt:lpstr>
      <vt:lpstr>Libellés</vt:lpstr>
      <vt:lpstr>RefCodes</vt:lpstr>
      <vt:lpstr>RefDates</vt:lpstr>
      <vt:lpstr>RefMontants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cp:lastPrinted>2010-05-02T22:42:54Z</cp:lastPrinted>
  <dcterms:created xsi:type="dcterms:W3CDTF">2010-04-01T09:49:31Z</dcterms:created>
  <dcterms:modified xsi:type="dcterms:W3CDTF">2012-02-13T18:31:49Z</dcterms:modified>
</cp:coreProperties>
</file>